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vcoca.org\tlma\Tran\Files\Plan Check\Policies&amp;Guidelines\DUMP\"/>
    </mc:Choice>
  </mc:AlternateContent>
  <xr:revisionPtr revIDLastSave="0" documentId="8_{CF410182-0316-4026-9AFD-DFA1960DD11D}" xr6:coauthVersionLast="46" xr6:coauthVersionMax="46" xr10:uidLastSave="{00000000-0000-0000-0000-000000000000}"/>
  <bookViews>
    <workbookView xWindow="-108" yWindow="-108" windowWidth="30936" windowHeight="18816" tabRatio="795" activeTab="1" xr2:uid="{00000000-000D-0000-FFFF-FFFF00000000}"/>
  </bookViews>
  <sheets>
    <sheet name="Cover " sheetId="1" r:id="rId1"/>
    <sheet name="STREET" sheetId="2" r:id="rId2"/>
    <sheet name="WATER" sheetId="13" r:id="rId3"/>
    <sheet name="SEWER" sheetId="14" r:id="rId4"/>
    <sheet name="Plan Check Deposit Calulatn Sht" sheetId="12" r:id="rId5"/>
  </sheets>
  <definedNames>
    <definedName name="_xlnm.Print_Area" localSheetId="0">'Cover '!$A$1:$L$53</definedName>
    <definedName name="_xlnm.Print_Area" localSheetId="4">'Plan Check Deposit Calulatn Sht'!$A$1:$L$33</definedName>
    <definedName name="_xlnm.Print_Area" localSheetId="1">STREET!$A$1:$K$172</definedName>
    <definedName name="_xlnm.Print_Titles" localSheetId="3">SEWER!$1:$6</definedName>
    <definedName name="_xlnm.Print_Titles" localSheetId="1">STREET!$1:$6</definedName>
    <definedName name="_xlnm.Print_Titles" localSheetId="2">WATER!$1:$6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6" i="2" l="1"/>
  <c r="K156" i="2"/>
  <c r="K157" i="2"/>
  <c r="K158" i="2"/>
  <c r="K159" i="2"/>
  <c r="K160" i="2"/>
  <c r="K153" i="2"/>
  <c r="K154" i="2"/>
  <c r="L11" i="12"/>
  <c r="K18" i="14"/>
  <c r="K17" i="14"/>
  <c r="K16" i="14"/>
  <c r="K15" i="14"/>
  <c r="K14" i="14"/>
  <c r="K13" i="14"/>
  <c r="K12" i="14"/>
  <c r="K11" i="14"/>
  <c r="K10" i="14"/>
  <c r="K9" i="14"/>
  <c r="K8" i="14"/>
  <c r="K7" i="14"/>
  <c r="K47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L10" i="12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47" i="13"/>
  <c r="K37" i="13"/>
  <c r="K36" i="13"/>
  <c r="K35" i="13"/>
  <c r="K34" i="13"/>
  <c r="K33" i="13"/>
  <c r="K32" i="13"/>
  <c r="K31" i="13"/>
  <c r="K30" i="13"/>
  <c r="K39" i="13"/>
  <c r="K38" i="13"/>
  <c r="K52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136" i="2"/>
  <c r="K135" i="2"/>
  <c r="K134" i="2"/>
  <c r="K133" i="2"/>
  <c r="K132" i="2"/>
  <c r="K131" i="2"/>
  <c r="K130" i="2"/>
  <c r="K129" i="2"/>
  <c r="K137" i="2"/>
  <c r="K138" i="2"/>
  <c r="K139" i="2"/>
  <c r="K140" i="2"/>
  <c r="K141" i="2"/>
  <c r="K142" i="2"/>
  <c r="K143" i="2"/>
  <c r="K144" i="2"/>
  <c r="K145" i="2"/>
  <c r="K150" i="2"/>
  <c r="K151" i="2"/>
  <c r="K152" i="2"/>
  <c r="K155" i="2"/>
  <c r="K50" i="2"/>
  <c r="K13" i="1"/>
  <c r="G13" i="1"/>
  <c r="K9" i="2"/>
  <c r="K10" i="2"/>
  <c r="K11" i="2"/>
  <c r="K15" i="2"/>
  <c r="K16" i="2"/>
  <c r="K17" i="2"/>
  <c r="K18" i="2"/>
  <c r="K19" i="2"/>
  <c r="K20" i="2"/>
  <c r="K21" i="2"/>
  <c r="K22" i="2"/>
  <c r="K25" i="2"/>
  <c r="K26" i="2"/>
  <c r="K27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1" i="2"/>
  <c r="H17" i="1"/>
  <c r="K17" i="1"/>
  <c r="K169" i="2"/>
  <c r="K43" i="14" l="1"/>
  <c r="E20" i="1" s="1"/>
  <c r="K43" i="13"/>
  <c r="E18" i="1" s="1"/>
  <c r="K165" i="2"/>
  <c r="K166" i="2" s="1"/>
  <c r="K168" i="2" s="1"/>
  <c r="K44" i="14" l="1"/>
  <c r="K46" i="14" s="1"/>
  <c r="K49" i="14" s="1"/>
  <c r="K44" i="13"/>
  <c r="K46" i="13" s="1"/>
  <c r="K49" i="13" s="1"/>
  <c r="H20" i="1"/>
  <c r="K20" i="1" s="1"/>
  <c r="H18" i="1"/>
  <c r="K18" i="1" s="1"/>
  <c r="L9" i="12"/>
  <c r="L16" i="12" s="1"/>
  <c r="K171" i="2"/>
  <c r="E16" i="1" s="1"/>
  <c r="L17" i="12" l="1"/>
  <c r="L18" i="12" s="1"/>
  <c r="L22" i="12" s="1"/>
  <c r="L23" i="12" s="1"/>
  <c r="E22" i="1"/>
  <c r="H16" i="1"/>
  <c r="H22" i="1" l="1"/>
  <c r="K16" i="1"/>
  <c r="K22" i="1" l="1"/>
  <c r="H23" i="1"/>
</calcChain>
</file>

<file path=xl/sharedStrings.xml><?xml version="1.0" encoding="utf-8"?>
<sst xmlns="http://schemas.openxmlformats.org/spreadsheetml/2006/main" count="881" uniqueCount="269">
  <si>
    <t>IMPROVEMENTS</t>
  </si>
  <si>
    <t xml:space="preserve">MATERIAL &amp; LABOR </t>
  </si>
  <si>
    <t xml:space="preserve">SECURITY </t>
  </si>
  <si>
    <t>Construction Costs)</t>
  </si>
  <si>
    <t xml:space="preserve">*Flood Control </t>
  </si>
  <si>
    <t xml:space="preserve">Total </t>
  </si>
  <si>
    <t xml:space="preserve">Construction items and their quantities, as shown on the attached sheets, are accurate for the improvements </t>
  </si>
  <si>
    <t>DATE:</t>
  </si>
  <si>
    <t xml:space="preserve">Signature </t>
  </si>
  <si>
    <t xml:space="preserve">Date </t>
  </si>
  <si>
    <t xml:space="preserve">Name Typed or printed </t>
  </si>
  <si>
    <t xml:space="preserve">RCE# </t>
  </si>
  <si>
    <t xml:space="preserve">Exp. Date </t>
  </si>
  <si>
    <t xml:space="preserve">Civil Engineer's Stamp </t>
  </si>
  <si>
    <t xml:space="preserve">*Flood Control Construction Cost Estimate to be provided by Flood Control District.  Provide a copy of </t>
  </si>
  <si>
    <t xml:space="preserve">Flood Control District letter stating cost estmate. </t>
  </si>
  <si>
    <t xml:space="preserve">provided by the Design Engineer should be used. </t>
  </si>
  <si>
    <t xml:space="preserve">STREET IMPROVEMENTS </t>
  </si>
  <si>
    <t xml:space="preserve">*** PLEASE READ INSTRUCTIONS BELOW *** </t>
  </si>
  <si>
    <t xml:space="preserve">C.Y. </t>
  </si>
  <si>
    <t xml:space="preserve">QUANTITY </t>
  </si>
  <si>
    <t>UNIT</t>
  </si>
  <si>
    <t>ITEM</t>
  </si>
  <si>
    <t>COST</t>
  </si>
  <si>
    <t xml:space="preserve">AMOUNT </t>
  </si>
  <si>
    <t>$</t>
  </si>
  <si>
    <t xml:space="preserve">L.F. </t>
  </si>
  <si>
    <t>S.F.</t>
  </si>
  <si>
    <t xml:space="preserve">EA. </t>
  </si>
  <si>
    <t>C.Y.</t>
  </si>
  <si>
    <t>Catch Basin W=7'</t>
  </si>
  <si>
    <t>Catch Basin W=21'</t>
  </si>
  <si>
    <t>Catch Basin W=28'</t>
  </si>
  <si>
    <t>Type X Inlet</t>
  </si>
  <si>
    <t>4" Waterline</t>
  </si>
  <si>
    <t>6" Waterline</t>
  </si>
  <si>
    <t>8" Waterline</t>
  </si>
  <si>
    <t xml:space="preserve">10" Waterline </t>
  </si>
  <si>
    <t xml:space="preserve">12" Waterline </t>
  </si>
  <si>
    <t xml:space="preserve">4" Gate Valve </t>
  </si>
  <si>
    <t xml:space="preserve">6" Gate Valve </t>
  </si>
  <si>
    <t>8" Gate Valve</t>
  </si>
  <si>
    <t xml:space="preserve">10" Gate Valve </t>
  </si>
  <si>
    <t xml:space="preserve">12" Gate Valve </t>
  </si>
  <si>
    <t xml:space="preserve">Fire Hydrant (6") Super </t>
  </si>
  <si>
    <t xml:space="preserve">Fire Hydrant (6") Standard </t>
  </si>
  <si>
    <t xml:space="preserve">4" Misc. Fittings </t>
  </si>
  <si>
    <t>6" Misc. Fittings</t>
  </si>
  <si>
    <t>8" Misc. Fittings</t>
  </si>
  <si>
    <t>10" Misc. Fittings</t>
  </si>
  <si>
    <t>12" Misc. Fittings</t>
  </si>
  <si>
    <t>Service Connections</t>
  </si>
  <si>
    <t xml:space="preserve">Adjust Water Valve to Grade </t>
  </si>
  <si>
    <t>Relocation of Blowoff</t>
  </si>
  <si>
    <t>WATER IMPROVEMENTS</t>
  </si>
  <si>
    <t xml:space="preserve">Standard Manhole </t>
  </si>
  <si>
    <t>Drop Manhole</t>
  </si>
  <si>
    <t xml:space="preserve">Concrete Encasement </t>
  </si>
  <si>
    <t xml:space="preserve"> </t>
  </si>
  <si>
    <t>PP, CU, PU, MS OR VL NO.</t>
  </si>
  <si>
    <t xml:space="preserve">1. Quantities are to be taken from the Improvement Plans.  Unit cost are to be as provided on </t>
  </si>
  <si>
    <t>"Riverside County Improvement Requirement Worksheet."</t>
  </si>
  <si>
    <t>2. Show Performance Bond Amounts to the nearest $500.00.  Material and Labor Bond Amounts are 50%</t>
  </si>
  <si>
    <t>of Performance Bond Amountss.  **100% for Flood Control items.</t>
  </si>
  <si>
    <t xml:space="preserve">3. For Construction items not covered by "Riverside County Improvement Requirements Worksheet", </t>
  </si>
  <si>
    <t>Curb and Gutter (Type A-6)</t>
  </si>
  <si>
    <t>Curb and Gutter (Type A-8)</t>
  </si>
  <si>
    <t>Type "C" Curb</t>
  </si>
  <si>
    <t>Type "D" Curb</t>
  </si>
  <si>
    <t>P.C.C. Cross Gutter and Spandrels</t>
  </si>
  <si>
    <t>P.C.C. Sidewalk</t>
  </si>
  <si>
    <t>P.C.C. Drive Approach</t>
  </si>
  <si>
    <t>Street Name Sign</t>
  </si>
  <si>
    <t>Street Lights (including conduit)</t>
  </si>
  <si>
    <t>Interceptor Drain</t>
  </si>
  <si>
    <t>Type IX Inlet</t>
  </si>
  <si>
    <t>Streets/Drainage Total (C + D)</t>
  </si>
  <si>
    <t>Blowoffs (4")</t>
  </si>
  <si>
    <t>Water Total (C + D)</t>
  </si>
  <si>
    <t xml:space="preserve">Cleanouts </t>
  </si>
  <si>
    <t>Adjust M.H. to grade</t>
  </si>
  <si>
    <t xml:space="preserve">PARCEL MAP OR TRACT NO. </t>
  </si>
  <si>
    <t>IMPROVEMENT COSTS (Including Contingencies)</t>
  </si>
  <si>
    <t>I. Streets/Drainage (Line C from Street Improvement Calculations)</t>
  </si>
  <si>
    <t>SURCHARGE FEE CALCULATION</t>
  </si>
  <si>
    <t>COMMENTS</t>
  </si>
  <si>
    <t>Sewer Total (C + D)</t>
  </si>
  <si>
    <t xml:space="preserve">Street/Drainage </t>
  </si>
  <si>
    <t xml:space="preserve">Warranty Retention (10%) </t>
  </si>
  <si>
    <t>SCH:</t>
  </si>
  <si>
    <t>Catch Basin W=4'</t>
  </si>
  <si>
    <t>RIVERSIDE COUNTY TRANSPORTATION DEPARTMENT</t>
  </si>
  <si>
    <t>CONSTRUCTION COST WORKSHEET</t>
  </si>
  <si>
    <t xml:space="preserve">PARCEL MAP OR TRACT MAP NO. </t>
  </si>
  <si>
    <t xml:space="preserve">DESIGN ENGINEER'S CALCULATION OF IMPROVEMENT BONDING COSTS </t>
  </si>
  <si>
    <t>Unit Costs are determined to be too low, in the opinion of the design engineer, the higher costs as</t>
  </si>
  <si>
    <t>IMPROVEMENT REQUIREMENT WORKSHEET</t>
  </si>
  <si>
    <t>S.Y.</t>
  </si>
  <si>
    <t>Remove Curb and Gutter</t>
  </si>
  <si>
    <t>Relocate Mailbox</t>
  </si>
  <si>
    <t>Remove Chain Link Fence</t>
  </si>
  <si>
    <t>Remove Barricade</t>
  </si>
  <si>
    <t>TON</t>
  </si>
  <si>
    <t>Type "D-1" Curb</t>
  </si>
  <si>
    <t>Chain Link Fence ( 6' )</t>
  </si>
  <si>
    <t>Relocate Fence</t>
  </si>
  <si>
    <t>Concrete Bulkhead</t>
  </si>
  <si>
    <t>R.C. Box Culvert</t>
  </si>
  <si>
    <t>Concrete  Channel</t>
  </si>
  <si>
    <t>Catch Basin W=14'</t>
  </si>
  <si>
    <t>Junction Structure  No. 1</t>
  </si>
  <si>
    <t>Junction Structure  No. 2</t>
  </si>
  <si>
    <t>Junction Structure  No. 6</t>
  </si>
  <si>
    <t>Transition Structure  No. 1</t>
  </si>
  <si>
    <t>Transition Structure  No. 2</t>
  </si>
  <si>
    <t>Transition Structure  No. 3</t>
  </si>
  <si>
    <t>Manhole  No.  1</t>
  </si>
  <si>
    <t>Manhole  No.  2</t>
  </si>
  <si>
    <t>Manhole  No.  3</t>
  </si>
  <si>
    <t>Manhole  No.  4</t>
  </si>
  <si>
    <t>Adjust Water Valve to Grade ( if no water plan )</t>
  </si>
  <si>
    <t>SIGNING, STRIPING AND SIGNALS</t>
  </si>
  <si>
    <t>Remove, Sign, Salvage</t>
  </si>
  <si>
    <t>Relocate Roadside Sign</t>
  </si>
  <si>
    <t>Install Sign ( Strap and Saddle Bracket Method)</t>
  </si>
  <si>
    <t>Install Sign Mast Arm Hanger Method)</t>
  </si>
  <si>
    <t>Road Sign - One Post</t>
  </si>
  <si>
    <t>Road Sign - Two Post</t>
  </si>
  <si>
    <t>Object Marker - Modified Type "F" Delineator</t>
  </si>
  <si>
    <t>Delineator ( Class 1 Type F)</t>
  </si>
  <si>
    <t>Delineator ( Class 2 )</t>
  </si>
  <si>
    <t>Pavement Marker, Reflective</t>
  </si>
  <si>
    <t>Paint Traffic Stripe  (2 Coats )</t>
  </si>
  <si>
    <t>8" Thermoplastic Traffic Stripe</t>
  </si>
  <si>
    <t>Thermoplastic Cross Walk and Pavement Marking</t>
  </si>
  <si>
    <t>LANDSCAPING</t>
  </si>
  <si>
    <t>Colored Stamped Concrete</t>
  </si>
  <si>
    <t>Street Trees ( 15 Gallon )</t>
  </si>
  <si>
    <t>Landscape Fill Material</t>
  </si>
  <si>
    <t>Electric Meter</t>
  </si>
  <si>
    <t xml:space="preserve">Air and Vacuum Valve. </t>
  </si>
  <si>
    <t>4" V. C. P.</t>
  </si>
  <si>
    <t>6" V. C. P.</t>
  </si>
  <si>
    <t>8" V. C. P.</t>
  </si>
  <si>
    <t>10" V. C. P.</t>
  </si>
  <si>
    <t>12" V. C. P.</t>
  </si>
  <si>
    <t>D. Surcharge Fee (2% x C)</t>
  </si>
  <si>
    <t>ROADWAY EXCAVATION</t>
  </si>
  <si>
    <t xml:space="preserve"> Subtotal </t>
  </si>
  <si>
    <t>Streets/Drainage Total (A + B)</t>
  </si>
  <si>
    <t>D.</t>
  </si>
  <si>
    <t>A.</t>
  </si>
  <si>
    <t>B.</t>
  </si>
  <si>
    <t>Remove Traffic Stripes and Paint Markings</t>
  </si>
  <si>
    <t>C.</t>
  </si>
  <si>
    <t>Water Total (A + B)</t>
  </si>
  <si>
    <t>Sewer Total (A + B)</t>
  </si>
  <si>
    <t>FAITHFUL PERFORMANCE</t>
  </si>
  <si>
    <t>SECURITY</t>
  </si>
  <si>
    <t>E.</t>
  </si>
  <si>
    <t>IP:</t>
  </si>
  <si>
    <t>II. Water (Line C from Water Improvement Calculations)</t>
  </si>
  <si>
    <t>III. Sewer (Line C from Sewer Improvement Calculations)</t>
  </si>
  <si>
    <t>Water</t>
  </si>
  <si>
    <t>District Name</t>
  </si>
  <si>
    <t>Sewer</t>
  </si>
  <si>
    <t xml:space="preserve">Design Engineer is to provide his opinion of construction cost and use that cost.  If Riverside County </t>
  </si>
  <si>
    <t>Signal and Lighting</t>
  </si>
  <si>
    <t>For PM (Schedule H, I) - minimum $2,000.00</t>
  </si>
  <si>
    <t>PLAN CHECK DEPOSIT CALCULATION</t>
  </si>
  <si>
    <t>C. Total Plan Check Deposit (A + B)</t>
  </si>
  <si>
    <t>E. Total Plan Check Deposit and Surcharge Fee</t>
  </si>
  <si>
    <t>MINIMUM PLAN CHECK DEPOSIT REQUIREMENTS</t>
  </si>
  <si>
    <t xml:space="preserve">Note: If Plan Check Deposit calculated in "Line E" is less than the minimum as </t>
  </si>
  <si>
    <t>shown below, then following deposit schedule will apply, otherwise pay the full deposit.</t>
  </si>
  <si>
    <t>PLANCHECK DEPOSIT CALCULATION SHEET</t>
  </si>
  <si>
    <t>For PP/CU/PU/MS/VL - minimum $2,000.00</t>
  </si>
  <si>
    <t xml:space="preserve">18" Waterline </t>
  </si>
  <si>
    <t>AND PLAN CHECK DEPOSIT CALCULATION SHEET</t>
  </si>
  <si>
    <t>YES</t>
  </si>
  <si>
    <t>NO</t>
  </si>
  <si>
    <t>Administrative Contingency</t>
  </si>
  <si>
    <t xml:space="preserve">   (Enter % =&gt;)</t>
  </si>
  <si>
    <t>For TR (Schedule. A, B, C, D) and PM (Schedule. E, F, G) - minimum $5,000</t>
  </si>
  <si>
    <t>B. Water &amp; Sewer (1% x II &amp; III.) (Do not include for Tract or Commercial Maps)</t>
  </si>
  <si>
    <t xml:space="preserve">A. Street/Drainage ( CASE TYPE % x I FROM ABOVE)
</t>
  </si>
  <si>
    <r>
      <t xml:space="preserve">Case Type %
</t>
    </r>
    <r>
      <rPr>
        <sz val="8"/>
        <rFont val="Arial"/>
        <family val="2"/>
      </rPr>
      <t>NOTE: 1% for TR &amp; COMM PM, 6% for PM &amp; 6.5% FOR ALL OTHERS -PP, CUP, PU, MS and VL</t>
    </r>
  </si>
  <si>
    <t>PP, CUP, PUP, MS OR VL NO.</t>
  </si>
  <si>
    <t>100% Bond to record map</t>
  </si>
  <si>
    <t>120% Bond to record map before improvement plans are signed</t>
  </si>
  <si>
    <t>required to construct the above project and the mathmatical extensions, using County's unit costs, are</t>
  </si>
  <si>
    <t xml:space="preserve">accurate for determining bonding costs </t>
  </si>
  <si>
    <t xml:space="preserve">Additional 20% Bond amount for recordation </t>
  </si>
  <si>
    <t>prior to signed plans, per ORD.460, SEC. 10.3E</t>
  </si>
  <si>
    <t>A</t>
  </si>
  <si>
    <t>B</t>
  </si>
  <si>
    <t>C</t>
  </si>
  <si>
    <t>D</t>
  </si>
  <si>
    <t>(a.) Cut</t>
  </si>
  <si>
    <t>(b.) Fill</t>
  </si>
  <si>
    <t>ROADWAY REMOVALS</t>
  </si>
  <si>
    <t>ROADWAY CONSTRUCTION</t>
  </si>
  <si>
    <t>Cold Plane AC Overlay (Joining Ex. Pavement)</t>
  </si>
  <si>
    <t>Curb Ramp</t>
  </si>
  <si>
    <t>Structural Reinforced Concrete (e.g. Ret. &amp; Wing Walls)</t>
  </si>
  <si>
    <t>Metal Beam Guard Rail End Treatment</t>
  </si>
  <si>
    <t>Pipe Slope Anchors</t>
  </si>
  <si>
    <t>Cut Off Wall</t>
  </si>
  <si>
    <t xml:space="preserve">Relocate Power Distribution Pole </t>
  </si>
  <si>
    <t xml:space="preserve">Relocate Power Transmission Pole </t>
  </si>
  <si>
    <t>Utility Trench, one side (Edison, Telephone, Cable) 
(Total length of Streets)</t>
  </si>
  <si>
    <t>Pipe Swing Gate</t>
  </si>
  <si>
    <t>ROADWAY DRAINAGE CONSTRUCTION</t>
  </si>
  <si>
    <t xml:space="preserve">Terrace Drain &amp; Down Drain </t>
  </si>
  <si>
    <t>P.C.C. Dip Section, Std. No. 307</t>
  </si>
  <si>
    <t>Barricade, Std. No. 810</t>
  </si>
  <si>
    <t>Rip Rap (2 Ton)</t>
  </si>
  <si>
    <t>Rip Rap (1 Ton)</t>
  </si>
  <si>
    <t>Rip Rap (1/2  Ton)</t>
  </si>
  <si>
    <t>Rip Rap (No. 2 Backing)</t>
  </si>
  <si>
    <t>Rip Rap (1/4  Ton)</t>
  </si>
  <si>
    <t>Remove AC Pavement</t>
  </si>
  <si>
    <t>Remove AC Dike</t>
  </si>
  <si>
    <t>Sawcut Existing AC Pavement</t>
  </si>
  <si>
    <t>AC Dike (6")(incl. material &amp; labor)</t>
  </si>
  <si>
    <t>AC Dike (8")(incl. material &amp; labor)</t>
  </si>
  <si>
    <t>AC Overside Drain</t>
  </si>
  <si>
    <t>Rip Rap Grouting
(Enter same Quantity as Rip Rap size above)</t>
  </si>
  <si>
    <t xml:space="preserve">18" RCP Or Arch 21" x 15" RCP </t>
  </si>
  <si>
    <t>24" RCP Or Arch 28" x 20" RCP</t>
  </si>
  <si>
    <t>30" RCP Or Arch 35" x 24" RCP</t>
  </si>
  <si>
    <t>36" RCP Or Arch 42" x 29" RCP</t>
  </si>
  <si>
    <t>42" RCP Or Arch 49" x 33" RCP</t>
  </si>
  <si>
    <t>48" RCP Or Arch 57" x 38" RCP</t>
  </si>
  <si>
    <t>54" RCP Or Arch 64" x 43" RCP</t>
  </si>
  <si>
    <t>60" RCP Or Arch 71" x 47" RCP</t>
  </si>
  <si>
    <t>18" CSP, HDPE, Or Equal</t>
  </si>
  <si>
    <t>24" CSP, HDPE, Or Equal</t>
  </si>
  <si>
    <t>36" CSP, HDPE, Or Equal</t>
  </si>
  <si>
    <t>30" CSP, HDPE, Or Equal</t>
  </si>
  <si>
    <t>42" CSP, HDPE, Or Equal</t>
  </si>
  <si>
    <t>48" CSP, HDPE, Or Equal</t>
  </si>
  <si>
    <t>54" CSP, HDPE, Or Equal</t>
  </si>
  <si>
    <t>60" CSP, HDPE, Or Equal</t>
  </si>
  <si>
    <t>Adjust Sewer Manhole to Grade ( if no sewer plan )</t>
  </si>
  <si>
    <t>6" Thermoplastic Traffic Stripe</t>
  </si>
  <si>
    <t>Thermoplastic Pavement Marking</t>
  </si>
  <si>
    <t>Chimneys</t>
  </si>
  <si>
    <t>Sewer  Wye</t>
  </si>
  <si>
    <t>SEWER IMPROVEMENTS</t>
  </si>
  <si>
    <t>Maintenance Walk Std. No. 113</t>
  </si>
  <si>
    <t>Private Drainage Structure Std. No. 310</t>
  </si>
  <si>
    <t>Curb Outlet Drainage Structure Std. No. 308</t>
  </si>
  <si>
    <t>Flat Outlet Drainage Structure Std. No. 303</t>
  </si>
  <si>
    <t>Under Sidewalk Drain Std. No. 309</t>
  </si>
  <si>
    <t>Grinding AC, in place</t>
  </si>
  <si>
    <t>Type in total AC Square Footage and convert to Square Yards. Multiply the Square Yards of AC by the total Gallons of Asphalt Emusion needed, 0.08 GAL/S.Y. (0.05 GAL/S.Y. Fog Seal, and 0.03 GAL/S.Y. Paint Binder) Then Convert the Gallons to Tons.</t>
  </si>
  <si>
    <t>Street Trees ( 24 Gallon )</t>
  </si>
  <si>
    <t>Street Trees ( 36 Gallon )</t>
  </si>
  <si>
    <t>Irrigation</t>
  </si>
  <si>
    <t>Water Meter (Update with Water District costs)</t>
  </si>
  <si>
    <t>(c.) Net Import/Export for Trucking Costs</t>
  </si>
  <si>
    <r>
      <rPr>
        <u/>
        <sz val="10"/>
        <rFont val="Arial"/>
        <family val="2"/>
      </rPr>
      <t>Asphalt Concrete</t>
    </r>
    <r>
      <rPr>
        <sz val="10"/>
        <rFont val="Arial"/>
        <family val="2"/>
      </rPr>
      <t xml:space="preserve">: The total AC volume in Cubic Feet is converted to Tons, based on AC unit wt. of 152LBS/CF
</t>
    </r>
    <r>
      <rPr>
        <sz val="8"/>
        <rFont val="Arial"/>
        <family val="2"/>
      </rPr>
      <t xml:space="preserve">(                SF) x (         FT) = (                    CF)
(                CF) x (152 LBS/CF) ÷ (2,000 LBS/TON)= (             TON) 
</t>
    </r>
  </si>
  <si>
    <t>All costs in order to construct in the Road R/W shall be included, including Grading. Provide the total Cut and Fill in both (a.) &amp; (b.) and provide the net difference to account for trucking costs.</t>
  </si>
  <si>
    <t>Aggregate Base (Class II)  
(                    SF) x (      FT) = (                    CF)
(                    CF) ÷ (27 CF/C.Y.) = (                   C.Y.)</t>
  </si>
  <si>
    <t>Asphalt Emulsion (Fog Seal &amp; Paint Binder)
(                  SF) ÷ (9 SF/SqYd) =  (               SqYd)
(              SqYd) x (0.08 GAL/SqYd = (             GAL) 
(                GAL) ÷ (240 GAL/TON) = (             TON)</t>
  </si>
  <si>
    <t>Shrub Plant Material (1 Gallon)</t>
  </si>
  <si>
    <t>Shrub Plant Material (5 Gallon)</t>
  </si>
  <si>
    <t>NOTE: Use 25% for TR and PM (or MS for MAP cases)
Use 5% for PP, CU, PU, MS and VL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</si>
</sst>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(&quot;0%&quot; of Estimated&quot;"/>
    <numFmt numFmtId="169" formatCode="&quot;(**&quot;0%&quot; of Estimated&quot;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0"/>
      <color theme="1" tint="0.249977111117893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0" fontId="3" fillId="0" borderId="5" xfId="0" applyFont="1" applyBorder="1"/>
    <xf numFmtId="17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2" fontId="3" fillId="0" borderId="6" xfId="0" applyNumberFormat="1" applyFont="1" applyBorder="1"/>
    <xf numFmtId="4" fontId="3" fillId="0" borderId="6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 applyAlignment="1">
      <alignment horizontal="left"/>
    </xf>
    <xf numFmtId="4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/>
    <xf numFmtId="0" fontId="3" fillId="3" borderId="0" xfId="0" applyFont="1" applyFill="1"/>
    <xf numFmtId="44" fontId="3" fillId="0" borderId="0" xfId="2" applyFont="1" applyBorder="1"/>
    <xf numFmtId="164" fontId="3" fillId="0" borderId="0" xfId="0" applyNumberFormat="1" applyFont="1" applyBorder="1" applyAlignment="1">
      <alignment horizontal="right"/>
    </xf>
    <xf numFmtId="14" fontId="3" fillId="0" borderId="1" xfId="0" applyNumberFormat="1" applyFont="1" applyBorder="1"/>
    <xf numFmtId="14" fontId="4" fillId="0" borderId="3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/>
    <xf numFmtId="4" fontId="4" fillId="0" borderId="11" xfId="0" applyNumberFormat="1" applyFont="1" applyBorder="1"/>
    <xf numFmtId="0" fontId="3" fillId="0" borderId="6" xfId="0" applyFont="1" applyBorder="1" applyAlignment="1"/>
    <xf numFmtId="0" fontId="3" fillId="0" borderId="12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0" xfId="0" applyFont="1"/>
    <xf numFmtId="0" fontId="9" fillId="0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/>
    <xf numFmtId="4" fontId="4" fillId="0" borderId="6" xfId="0" applyNumberFormat="1" applyFont="1" applyFill="1" applyBorder="1"/>
    <xf numFmtId="0" fontId="1" fillId="0" borderId="8" xfId="0" applyFont="1" applyFill="1" applyBorder="1" applyAlignment="1">
      <alignment horizontal="center"/>
    </xf>
    <xf numFmtId="4" fontId="3" fillId="0" borderId="13" xfId="0" applyNumberFormat="1" applyFont="1" applyBorder="1"/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1" fillId="0" borderId="4" xfId="0" applyFont="1" applyFill="1" applyBorder="1" applyAlignment="1"/>
    <xf numFmtId="0" fontId="10" fillId="0" borderId="13" xfId="0" applyFont="1" applyFill="1" applyBorder="1" applyAlignment="1">
      <alignment horizontal="right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7" xfId="0" applyFont="1" applyBorder="1" applyProtection="1"/>
    <xf numFmtId="4" fontId="3" fillId="0" borderId="6" xfId="0" applyNumberFormat="1" applyFont="1" applyBorder="1" applyProtection="1"/>
    <xf numFmtId="9" fontId="3" fillId="0" borderId="0" xfId="0" applyNumberFormat="1" applyFont="1"/>
    <xf numFmtId="167" fontId="3" fillId="0" borderId="0" xfId="0" applyNumberFormat="1" applyFont="1"/>
    <xf numFmtId="167" fontId="3" fillId="0" borderId="6" xfId="0" applyNumberFormat="1" applyFont="1" applyBorder="1"/>
    <xf numFmtId="0" fontId="1" fillId="0" borderId="0" xfId="0" applyFont="1" applyFill="1" applyBorder="1" applyAlignment="1"/>
    <xf numFmtId="14" fontId="4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 applyAlignment="1"/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Fill="1" applyBorder="1" applyAlignment="1"/>
    <xf numFmtId="0" fontId="1" fillId="0" borderId="0" xfId="0" applyFont="1" applyFill="1" applyBorder="1"/>
    <xf numFmtId="4" fontId="11" fillId="0" borderId="9" xfId="0" applyNumberFormat="1" applyFont="1" applyBorder="1"/>
    <xf numFmtId="4" fontId="11" fillId="0" borderId="6" xfId="0" applyNumberFormat="1" applyFont="1" applyBorder="1"/>
    <xf numFmtId="0" fontId="11" fillId="0" borderId="0" xfId="0" applyFont="1"/>
    <xf numFmtId="8" fontId="12" fillId="0" borderId="0" xfId="0" applyNumberFormat="1" applyFont="1"/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4" fontId="3" fillId="0" borderId="6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4" fillId="0" borderId="11" xfId="0" applyNumberFormat="1" applyFont="1" applyBorder="1" applyAlignment="1"/>
    <xf numFmtId="0" fontId="3" fillId="2" borderId="0" xfId="0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3" fillId="0" borderId="0" xfId="0" applyFont="1" applyBorder="1" applyAlignment="1">
      <alignment horizontal="right" indent="3"/>
    </xf>
    <xf numFmtId="0" fontId="3" fillId="0" borderId="15" xfId="0" applyFont="1" applyBorder="1" applyAlignment="1">
      <alignment horizontal="right" indent="3"/>
    </xf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" fontId="3" fillId="0" borderId="3" xfId="0" applyNumberFormat="1" applyFont="1" applyBorder="1" applyAlignment="1"/>
    <xf numFmtId="0" fontId="3" fillId="0" borderId="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 indent="4"/>
    </xf>
    <xf numFmtId="0" fontId="3" fillId="0" borderId="1" xfId="0" applyFont="1" applyBorder="1" applyAlignment="1">
      <alignment horizontal="right" indent="1"/>
    </xf>
    <xf numFmtId="0" fontId="3" fillId="0" borderId="9" xfId="0" applyFont="1" applyBorder="1" applyAlignment="1">
      <alignment horizontal="right" indent="1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 vertical="top"/>
    </xf>
    <xf numFmtId="4" fontId="3" fillId="0" borderId="9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4" fontId="3" fillId="0" borderId="13" xfId="0" applyNumberFormat="1" applyFont="1" applyFill="1" applyBorder="1" applyAlignment="1">
      <alignment horizontal="right" vertical="top"/>
    </xf>
    <xf numFmtId="9" fontId="3" fillId="0" borderId="4" xfId="0" applyNumberFormat="1" applyFont="1" applyFill="1" applyBorder="1" applyAlignment="1">
      <alignment horizontal="center" vertical="top"/>
    </xf>
    <xf numFmtId="9" fontId="3" fillId="0" borderId="13" xfId="0" applyNumberFormat="1" applyFont="1" applyFill="1" applyBorder="1" applyAlignment="1">
      <alignment horizontal="center" vertical="top"/>
    </xf>
    <xf numFmtId="9" fontId="3" fillId="0" borderId="5" xfId="0" applyNumberFormat="1" applyFont="1" applyFill="1" applyBorder="1" applyAlignment="1">
      <alignment horizontal="center" vertical="top"/>
    </xf>
    <xf numFmtId="9" fontId="3" fillId="0" borderId="9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66" fontId="3" fillId="0" borderId="8" xfId="1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165" fontId="3" fillId="0" borderId="8" xfId="1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8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view="pageLayout" topLeftCell="A4" zoomScale="85" zoomScaleNormal="100" zoomScalePageLayoutView="85" workbookViewId="0">
      <selection activeCell="C16" sqref="C16"/>
    </sheetView>
  </sheetViews>
  <sheetFormatPr defaultColWidth="8.88671875" defaultRowHeight="13.2" x14ac:dyDescent="0.25"/>
  <cols>
    <col min="1" max="1" width="3.33203125" style="2" customWidth="1"/>
    <col min="2" max="2" width="8.88671875" style="2"/>
    <col min="3" max="3" width="9.5546875" style="2" customWidth="1"/>
    <col min="4" max="4" width="3.44140625" style="2" customWidth="1"/>
    <col min="5" max="5" width="13.88671875" style="2" customWidth="1"/>
    <col min="6" max="6" width="6.33203125" style="2" customWidth="1"/>
    <col min="7" max="7" width="7.6640625" style="2" customWidth="1"/>
    <col min="8" max="8" width="8.88671875" style="2" customWidth="1"/>
    <col min="9" max="9" width="8.88671875" style="2"/>
    <col min="10" max="10" width="8.5546875" style="2" customWidth="1"/>
    <col min="11" max="11" width="10.33203125" style="2" customWidth="1"/>
    <col min="12" max="12" width="9.109375" style="2" customWidth="1"/>
    <col min="13" max="16384" width="8.88671875" style="2"/>
  </cols>
  <sheetData>
    <row r="1" spans="1:17" x14ac:dyDescent="0.25">
      <c r="A1" s="3"/>
      <c r="B1" s="128" t="s">
        <v>91</v>
      </c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7" x14ac:dyDescent="0.25">
      <c r="A2" s="3"/>
      <c r="B2" s="128" t="s">
        <v>92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7" x14ac:dyDescent="0.25">
      <c r="A3" s="3"/>
      <c r="B3" s="128" t="s">
        <v>178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17" ht="7.95" customHeight="1" x14ac:dyDescent="0.25">
      <c r="A4" s="3"/>
    </row>
    <row r="5" spans="1:17" x14ac:dyDescent="0.25">
      <c r="A5" s="69" t="s">
        <v>187</v>
      </c>
      <c r="F5" s="4"/>
      <c r="G5" s="4"/>
      <c r="I5" s="2" t="s">
        <v>7</v>
      </c>
      <c r="J5" s="36" t="s">
        <v>58</v>
      </c>
      <c r="K5" s="4"/>
      <c r="L5" s="4"/>
      <c r="N5" s="3"/>
      <c r="O5" s="3"/>
      <c r="P5" s="3"/>
      <c r="Q5" s="3"/>
    </row>
    <row r="6" spans="1:17" x14ac:dyDescent="0.25">
      <c r="A6" s="3" t="s">
        <v>93</v>
      </c>
      <c r="F6" s="11"/>
      <c r="G6" s="11"/>
      <c r="H6" s="3"/>
      <c r="I6" s="2" t="s">
        <v>160</v>
      </c>
      <c r="J6" s="37"/>
      <c r="K6" s="11"/>
      <c r="L6" s="11"/>
      <c r="N6" s="3"/>
      <c r="O6" s="3"/>
      <c r="P6" s="3"/>
      <c r="Q6" s="3"/>
    </row>
    <row r="7" spans="1:17" ht="6" customHeight="1" thickBot="1" x14ac:dyDescent="0.3">
      <c r="A7" s="3"/>
      <c r="F7" s="3"/>
      <c r="G7" s="3"/>
      <c r="H7" s="3"/>
      <c r="J7" s="68"/>
      <c r="K7" s="3"/>
      <c r="L7" s="3"/>
      <c r="N7" s="3"/>
      <c r="O7" s="3"/>
      <c r="P7" s="3"/>
      <c r="Q7" s="3"/>
    </row>
    <row r="8" spans="1:17" ht="13.8" thickBot="1" x14ac:dyDescent="0.3">
      <c r="A8" s="71"/>
      <c r="B8" s="72" t="s">
        <v>188</v>
      </c>
      <c r="F8" s="3"/>
      <c r="G8" s="3"/>
      <c r="H8" s="3"/>
      <c r="J8" s="68"/>
      <c r="K8" s="3"/>
      <c r="L8" s="3"/>
      <c r="N8" s="3"/>
      <c r="O8" s="3"/>
      <c r="P8" s="3"/>
      <c r="Q8" s="3"/>
    </row>
    <row r="9" spans="1:17" ht="4.95" customHeight="1" thickBot="1" x14ac:dyDescent="0.3">
      <c r="A9" s="72"/>
      <c r="B9" s="72"/>
      <c r="F9" s="3"/>
      <c r="G9" s="3"/>
      <c r="H9" s="3"/>
      <c r="J9" s="68"/>
      <c r="K9" s="3"/>
      <c r="L9" s="3"/>
      <c r="N9" s="3"/>
      <c r="O9" s="3"/>
      <c r="P9" s="3"/>
      <c r="Q9" s="3"/>
    </row>
    <row r="10" spans="1:17" ht="13.8" thickBot="1" x14ac:dyDescent="0.3">
      <c r="A10" s="71"/>
      <c r="B10" s="72" t="s">
        <v>189</v>
      </c>
      <c r="N10" s="3"/>
      <c r="O10" s="34"/>
      <c r="P10" s="3"/>
      <c r="Q10" s="3"/>
    </row>
    <row r="11" spans="1:17" x14ac:dyDescent="0.25">
      <c r="A11" s="3"/>
      <c r="B11" s="5"/>
      <c r="C11" s="5"/>
      <c r="D11" s="5"/>
      <c r="E11" s="5"/>
      <c r="F11" s="5"/>
      <c r="G11" s="131" t="s">
        <v>157</v>
      </c>
      <c r="H11" s="131"/>
      <c r="I11" s="131"/>
      <c r="J11" s="131" t="s">
        <v>1</v>
      </c>
      <c r="K11" s="131"/>
      <c r="L11" s="132"/>
      <c r="N11" s="61"/>
      <c r="O11" s="60"/>
      <c r="P11" s="60"/>
      <c r="Q11" s="3"/>
    </row>
    <row r="12" spans="1:17" x14ac:dyDescent="0.25">
      <c r="A12" s="3"/>
      <c r="B12" s="67"/>
      <c r="C12" s="67"/>
      <c r="D12" s="67"/>
      <c r="E12" s="3"/>
      <c r="F12" s="3"/>
      <c r="G12" s="133" t="s">
        <v>158</v>
      </c>
      <c r="H12" s="133"/>
      <c r="I12" s="133"/>
      <c r="J12" s="125" t="s">
        <v>2</v>
      </c>
      <c r="K12" s="125"/>
      <c r="L12" s="126"/>
      <c r="N12" s="60"/>
      <c r="O12" s="60"/>
      <c r="P12" s="60"/>
      <c r="Q12" s="3"/>
    </row>
    <row r="13" spans="1:17" x14ac:dyDescent="0.25">
      <c r="A13" s="3"/>
      <c r="B13" s="3"/>
      <c r="C13" s="3"/>
      <c r="D13" s="3"/>
      <c r="E13" s="3"/>
      <c r="F13" s="3"/>
      <c r="G13" s="118">
        <f>IF($A$10&lt;&gt;"",120%,100%)</f>
        <v>1</v>
      </c>
      <c r="H13" s="118"/>
      <c r="I13" s="118"/>
      <c r="J13" s="3"/>
      <c r="K13" s="120">
        <f>IF($A$10&lt;&gt;"",60%,50%)</f>
        <v>0.5</v>
      </c>
      <c r="L13" s="121"/>
      <c r="N13" s="60"/>
      <c r="O13" s="60"/>
      <c r="P13" s="60"/>
      <c r="Q13" s="3"/>
    </row>
    <row r="14" spans="1:17" x14ac:dyDescent="0.25">
      <c r="A14" s="4" t="s">
        <v>0</v>
      </c>
      <c r="B14" s="4"/>
      <c r="C14" s="4"/>
      <c r="D14" s="4"/>
      <c r="E14" s="4"/>
      <c r="F14" s="4"/>
      <c r="G14" s="119" t="s">
        <v>3</v>
      </c>
      <c r="H14" s="119"/>
      <c r="I14" s="119"/>
      <c r="J14" s="134" t="s">
        <v>3</v>
      </c>
      <c r="K14" s="134"/>
      <c r="L14" s="135"/>
      <c r="N14" s="60"/>
      <c r="O14" s="60"/>
      <c r="P14" s="60"/>
      <c r="Q14" s="3"/>
    </row>
    <row r="15" spans="1:17" x14ac:dyDescent="0.25">
      <c r="A15" s="3"/>
      <c r="E15" s="3"/>
      <c r="G15" s="3"/>
      <c r="H15" s="3"/>
      <c r="I15" s="3"/>
      <c r="K15" s="3"/>
      <c r="L15" s="3"/>
      <c r="M15" s="3"/>
      <c r="N15" s="3"/>
      <c r="O15" s="3"/>
      <c r="P15" s="3"/>
      <c r="Q15" s="3"/>
    </row>
    <row r="16" spans="1:17" x14ac:dyDescent="0.25">
      <c r="A16" s="69" t="s">
        <v>194</v>
      </c>
      <c r="B16" s="2" t="s">
        <v>87</v>
      </c>
      <c r="D16" s="7" t="s">
        <v>25</v>
      </c>
      <c r="E16" s="8">
        <f>STREET!$K$171</f>
        <v>0</v>
      </c>
      <c r="G16" s="9" t="s">
        <v>25</v>
      </c>
      <c r="H16" s="123">
        <f>IF(E16-FLOOR(E16,500)&lt;250,FLOOR(E16,500),CEILING(E16,500))</f>
        <v>0</v>
      </c>
      <c r="I16" s="123"/>
      <c r="J16" s="9" t="s">
        <v>25</v>
      </c>
      <c r="K16" s="124">
        <f>SUM(H16*0.5)</f>
        <v>0</v>
      </c>
      <c r="L16" s="124"/>
    </row>
    <row r="17" spans="1:12" x14ac:dyDescent="0.25">
      <c r="A17" s="69" t="s">
        <v>195</v>
      </c>
      <c r="B17" s="2" t="s">
        <v>4</v>
      </c>
      <c r="D17" s="7" t="s">
        <v>25</v>
      </c>
      <c r="E17" s="10">
        <v>0</v>
      </c>
      <c r="G17" s="9" t="s">
        <v>25</v>
      </c>
      <c r="H17" s="127">
        <f>IF(E17-FLOOR(E17,500)&lt;250,FLOOR(E17,500),CEILING(E17,500))</f>
        <v>0</v>
      </c>
      <c r="I17" s="127"/>
      <c r="J17" s="9" t="s">
        <v>25</v>
      </c>
      <c r="K17" s="130">
        <f>SUM(H17*0.5)</f>
        <v>0</v>
      </c>
      <c r="L17" s="130"/>
    </row>
    <row r="18" spans="1:12" x14ac:dyDescent="0.25">
      <c r="A18" s="74" t="s">
        <v>196</v>
      </c>
      <c r="B18" s="2" t="s">
        <v>163</v>
      </c>
      <c r="C18" s="4"/>
      <c r="D18" s="7" t="s">
        <v>25</v>
      </c>
      <c r="E18" s="10">
        <f>WATER!$K$43</f>
        <v>0</v>
      </c>
      <c r="G18" s="9" t="s">
        <v>25</v>
      </c>
      <c r="H18" s="127">
        <f>IF(E18-FLOOR(E18,500)&lt;250,FLOOR(E18,500),CEILING(E18,500))</f>
        <v>0</v>
      </c>
      <c r="I18" s="127"/>
      <c r="J18" s="9" t="s">
        <v>25</v>
      </c>
      <c r="K18" s="130">
        <f>SUM(H18*0.5)</f>
        <v>0</v>
      </c>
      <c r="L18" s="130"/>
    </row>
    <row r="19" spans="1:12" x14ac:dyDescent="0.25">
      <c r="A19" s="3"/>
      <c r="C19" s="40" t="s">
        <v>164</v>
      </c>
      <c r="D19" s="7"/>
      <c r="E19" s="41"/>
      <c r="G19" s="9"/>
      <c r="H19" s="41"/>
      <c r="I19" s="41"/>
      <c r="J19" s="9"/>
      <c r="K19" s="42"/>
      <c r="L19" s="42"/>
    </row>
    <row r="20" spans="1:12" x14ac:dyDescent="0.25">
      <c r="A20" s="74" t="s">
        <v>197</v>
      </c>
      <c r="B20" s="2" t="s">
        <v>165</v>
      </c>
      <c r="C20" s="4"/>
      <c r="D20" s="7" t="s">
        <v>25</v>
      </c>
      <c r="E20" s="8">
        <f>SEWER!$K$43</f>
        <v>0</v>
      </c>
      <c r="G20" s="9" t="s">
        <v>25</v>
      </c>
      <c r="H20" s="123">
        <f>IF(E20-FLOOR(E20,500)&lt;250,FLOOR(E20,500),CEILING(E20,500))</f>
        <v>0</v>
      </c>
      <c r="I20" s="123"/>
      <c r="J20" s="9" t="s">
        <v>25</v>
      </c>
      <c r="K20" s="124">
        <f>SUM(H20*0.5)</f>
        <v>0</v>
      </c>
      <c r="L20" s="124"/>
    </row>
    <row r="21" spans="1:12" x14ac:dyDescent="0.25">
      <c r="A21" s="3"/>
      <c r="C21" s="40" t="s">
        <v>164</v>
      </c>
      <c r="D21" s="7"/>
      <c r="E21" s="41"/>
      <c r="G21" s="9"/>
      <c r="H21" s="41"/>
      <c r="I21" s="41"/>
      <c r="J21" s="9"/>
      <c r="K21" s="42"/>
      <c r="L21" s="42"/>
    </row>
    <row r="22" spans="1:12" ht="13.8" thickBot="1" x14ac:dyDescent="0.3">
      <c r="A22" s="3"/>
      <c r="B22" s="3" t="s">
        <v>5</v>
      </c>
      <c r="C22" s="3"/>
      <c r="D22" s="3"/>
      <c r="E22" s="43">
        <f>SUM(E16:E20)</f>
        <v>0</v>
      </c>
      <c r="G22" s="35" t="s">
        <v>25</v>
      </c>
      <c r="H22" s="122">
        <f>SUM(H16:I20)</f>
        <v>0</v>
      </c>
      <c r="I22" s="122"/>
      <c r="J22" s="9" t="s">
        <v>25</v>
      </c>
      <c r="K22" s="116">
        <f>SUM(H22*0.5)</f>
        <v>0</v>
      </c>
      <c r="L22" s="116"/>
    </row>
    <row r="23" spans="1:12" ht="13.8" thickTop="1" x14ac:dyDescent="0.25">
      <c r="A23" s="3"/>
      <c r="B23" s="2" t="s">
        <v>88</v>
      </c>
      <c r="G23" s="35" t="s">
        <v>25</v>
      </c>
      <c r="H23" s="123">
        <f>SUM(H22*0.1)</f>
        <v>0</v>
      </c>
      <c r="I23" s="123"/>
      <c r="K23" s="12"/>
      <c r="L23" s="12"/>
    </row>
    <row r="24" spans="1:12" x14ac:dyDescent="0.25">
      <c r="A24" s="3"/>
    </row>
    <row r="25" spans="1:12" x14ac:dyDescent="0.25">
      <c r="A25" s="70" t="s">
        <v>94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7" spans="1:12" x14ac:dyDescent="0.25">
      <c r="A27" s="2" t="s">
        <v>6</v>
      </c>
    </row>
    <row r="28" spans="1:12" x14ac:dyDescent="0.25">
      <c r="A28" s="48" t="s">
        <v>190</v>
      </c>
    </row>
    <row r="29" spans="1:12" x14ac:dyDescent="0.25">
      <c r="A29" s="48" t="s">
        <v>191</v>
      </c>
    </row>
    <row r="30" spans="1:12" x14ac:dyDescent="0.25">
      <c r="A30" s="3"/>
      <c r="F30" s="3"/>
      <c r="J30" s="3"/>
    </row>
    <row r="31" spans="1:12" x14ac:dyDescent="0.25">
      <c r="A31" s="3"/>
    </row>
    <row r="32" spans="1:12" x14ac:dyDescent="0.25">
      <c r="A32" s="3"/>
      <c r="B32" s="4"/>
      <c r="C32" s="4"/>
      <c r="D32" s="4"/>
      <c r="E32" s="4"/>
      <c r="G32" s="4"/>
      <c r="H32" s="4"/>
      <c r="I32" s="4"/>
    </row>
    <row r="33" spans="1:12" x14ac:dyDescent="0.25">
      <c r="A33" s="3"/>
      <c r="B33" s="2" t="s">
        <v>8</v>
      </c>
      <c r="G33" s="2" t="s">
        <v>9</v>
      </c>
    </row>
    <row r="34" spans="1:12" x14ac:dyDescent="0.25">
      <c r="A34" s="3"/>
    </row>
    <row r="35" spans="1:12" x14ac:dyDescent="0.25">
      <c r="A35" s="3"/>
      <c r="B35" s="4"/>
      <c r="C35" s="4"/>
      <c r="D35" s="4"/>
      <c r="E35" s="4"/>
      <c r="F35" s="3"/>
      <c r="G35" s="4"/>
      <c r="H35" s="4"/>
      <c r="I35" s="4"/>
      <c r="J35" s="3"/>
    </row>
    <row r="36" spans="1:12" x14ac:dyDescent="0.25">
      <c r="A36" s="3"/>
      <c r="B36" s="2" t="s">
        <v>10</v>
      </c>
      <c r="G36" s="2" t="s">
        <v>11</v>
      </c>
      <c r="I36" s="2" t="s">
        <v>12</v>
      </c>
    </row>
    <row r="37" spans="1:12" x14ac:dyDescent="0.25">
      <c r="A37" s="3"/>
      <c r="J37" s="4"/>
      <c r="K37" s="4"/>
      <c r="L37" s="4"/>
    </row>
    <row r="38" spans="1:12" x14ac:dyDescent="0.25">
      <c r="A38" s="3"/>
      <c r="J38" s="2" t="s">
        <v>13</v>
      </c>
    </row>
    <row r="39" spans="1:12" ht="6.6" customHeight="1" x14ac:dyDescent="0.25">
      <c r="A39" s="3"/>
    </row>
    <row r="40" spans="1:12" x14ac:dyDescent="0.25">
      <c r="A40" s="3" t="s">
        <v>14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 t="s">
        <v>15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6.6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117" t="s">
        <v>18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x14ac:dyDescent="0.25">
      <c r="B44" s="3" t="s">
        <v>60</v>
      </c>
      <c r="C44" s="3"/>
      <c r="D44" s="3"/>
      <c r="E44" s="3"/>
      <c r="F44" s="3"/>
      <c r="G44" s="3"/>
      <c r="H44" s="3"/>
      <c r="I44" s="3"/>
      <c r="J44" s="3"/>
      <c r="K44" s="3"/>
      <c r="L44" s="69"/>
    </row>
    <row r="45" spans="1:12" x14ac:dyDescent="0.25">
      <c r="B45" s="3" t="s">
        <v>61</v>
      </c>
      <c r="C45" s="3"/>
      <c r="D45" s="3"/>
      <c r="E45" s="3"/>
      <c r="F45" s="3"/>
      <c r="G45" s="3"/>
      <c r="H45" s="3"/>
      <c r="I45" s="3"/>
      <c r="J45" s="3"/>
      <c r="K45" s="3"/>
      <c r="L45" s="69"/>
    </row>
    <row r="46" spans="1:12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B47" s="3" t="s">
        <v>62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B48" s="3" t="s">
        <v>63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3" t="s">
        <v>64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3" t="s">
        <v>166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3" t="s">
        <v>95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5">
      <c r="B53" s="3" t="s">
        <v>16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J54" s="2" t="s">
        <v>58</v>
      </c>
      <c r="K54" s="15" t="s">
        <v>58</v>
      </c>
    </row>
  </sheetData>
  <mergeCells count="23">
    <mergeCell ref="J12:L12"/>
    <mergeCell ref="H16:I16"/>
    <mergeCell ref="H17:I17"/>
    <mergeCell ref="K20:L20"/>
    <mergeCell ref="B1:L1"/>
    <mergeCell ref="B3:L3"/>
    <mergeCell ref="B2:L2"/>
    <mergeCell ref="K17:L17"/>
    <mergeCell ref="K18:L18"/>
    <mergeCell ref="J11:L11"/>
    <mergeCell ref="G11:I11"/>
    <mergeCell ref="G12:I12"/>
    <mergeCell ref="J14:L14"/>
    <mergeCell ref="H18:I18"/>
    <mergeCell ref="K22:L22"/>
    <mergeCell ref="A43:L43"/>
    <mergeCell ref="G13:I13"/>
    <mergeCell ref="G14:I14"/>
    <mergeCell ref="K13:L13"/>
    <mergeCell ref="H22:I22"/>
    <mergeCell ref="H23:I23"/>
    <mergeCell ref="H20:I20"/>
    <mergeCell ref="K16:L16"/>
  </mergeCells>
  <phoneticPr fontId="0" type="noConversion"/>
  <pageMargins left="0.5" right="0.32" top="1" bottom="1" header="0.75" footer="0.5"/>
  <pageSetup orientation="portrait" r:id="rId1"/>
  <headerFooter scaleWithDoc="0" alignWithMargins="0">
    <oddHeader xml:space="preserve">&amp;RSheet &amp;P of &amp;N </oddHeader>
    <oddFooter>&amp;L&amp;F&amp;RUNIT COSTS 1/30/2024
FORMAT 1/30/24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75"/>
  <sheetViews>
    <sheetView tabSelected="1" view="pageBreakPreview" topLeftCell="A91" zoomScale="60" zoomScaleNormal="100" workbookViewId="0">
      <selection activeCell="A146" sqref="A146:B146"/>
    </sheetView>
  </sheetViews>
  <sheetFormatPr defaultColWidth="8.88671875" defaultRowHeight="13.2" x14ac:dyDescent="0.25"/>
  <cols>
    <col min="1" max="2" width="7.109375" style="2" customWidth="1"/>
    <col min="3" max="3" width="6.109375" style="1" customWidth="1"/>
    <col min="4" max="5" width="9" style="2" customWidth="1"/>
    <col min="6" max="6" width="8.88671875" style="2" customWidth="1"/>
    <col min="7" max="7" width="19.6640625" style="2" customWidth="1"/>
    <col min="8" max="8" width="3.88671875" style="2" customWidth="1"/>
    <col min="9" max="9" width="10.44140625" style="2" customWidth="1"/>
    <col min="10" max="10" width="4.33203125" style="2" customWidth="1"/>
    <col min="11" max="11" width="11.88671875" style="2" customWidth="1"/>
    <col min="12" max="12" width="10.6640625" style="77" customWidth="1"/>
    <col min="13" max="13" width="8" style="2" customWidth="1"/>
    <col min="14" max="14" width="9.44140625" style="2" customWidth="1"/>
    <col min="15" max="16384" width="8.88671875" style="2"/>
  </cols>
  <sheetData>
    <row r="1" spans="1:11" x14ac:dyDescent="0.25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x14ac:dyDescent="0.25">
      <c r="A2" s="128" t="s">
        <v>96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1" x14ac:dyDescent="0.25">
      <c r="A3" s="202" t="s">
        <v>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x14ac:dyDescent="0.25">
      <c r="I4" s="7" t="s">
        <v>58</v>
      </c>
      <c r="J4" s="119" t="s">
        <v>58</v>
      </c>
      <c r="K4" s="119"/>
    </row>
    <row r="5" spans="1:11" x14ac:dyDescent="0.25">
      <c r="A5" s="205" t="s">
        <v>20</v>
      </c>
      <c r="B5" s="206"/>
      <c r="C5" s="25" t="s">
        <v>21</v>
      </c>
      <c r="D5" s="203" t="s">
        <v>22</v>
      </c>
      <c r="E5" s="203"/>
      <c r="F5" s="203"/>
      <c r="G5" s="203"/>
      <c r="H5" s="203" t="s">
        <v>21</v>
      </c>
      <c r="I5" s="203"/>
      <c r="J5" s="203" t="s">
        <v>24</v>
      </c>
      <c r="K5" s="204"/>
    </row>
    <row r="6" spans="1:11" x14ac:dyDescent="0.25">
      <c r="A6" s="26"/>
      <c r="B6" s="27"/>
      <c r="C6" s="28"/>
      <c r="D6" s="27"/>
      <c r="E6" s="27"/>
      <c r="F6" s="27"/>
      <c r="G6" s="27"/>
      <c r="H6" s="199" t="s">
        <v>23</v>
      </c>
      <c r="I6" s="199"/>
      <c r="J6" s="200"/>
      <c r="K6" s="201"/>
    </row>
    <row r="7" spans="1:11" x14ac:dyDescent="0.25">
      <c r="A7" s="137"/>
      <c r="B7" s="137"/>
      <c r="C7" s="23"/>
      <c r="D7" s="164" t="s">
        <v>147</v>
      </c>
      <c r="E7" s="164"/>
      <c r="F7" s="164"/>
      <c r="G7" s="164"/>
      <c r="H7" s="29"/>
      <c r="I7" s="22"/>
      <c r="J7" s="29"/>
      <c r="K7" s="22"/>
    </row>
    <row r="8" spans="1:11" ht="52.5" customHeight="1" x14ac:dyDescent="0.25">
      <c r="A8" s="155"/>
      <c r="B8" s="156"/>
      <c r="C8" s="38"/>
      <c r="D8" s="176" t="s">
        <v>263</v>
      </c>
      <c r="E8" s="158"/>
      <c r="F8" s="158"/>
      <c r="G8" s="159"/>
      <c r="H8" s="30"/>
      <c r="I8" s="75"/>
      <c r="J8" s="14"/>
      <c r="K8" s="32"/>
    </row>
    <row r="9" spans="1:11" x14ac:dyDescent="0.25">
      <c r="A9" s="160"/>
      <c r="B9" s="160"/>
      <c r="C9" s="23" t="s">
        <v>19</v>
      </c>
      <c r="D9" s="157" t="s">
        <v>198</v>
      </c>
      <c r="E9" s="158"/>
      <c r="F9" s="158"/>
      <c r="G9" s="159"/>
      <c r="H9" s="29" t="s">
        <v>25</v>
      </c>
      <c r="I9" s="22">
        <v>25</v>
      </c>
      <c r="J9" s="29" t="s">
        <v>25</v>
      </c>
      <c r="K9" s="22">
        <f>SUM(I9*A9)</f>
        <v>0</v>
      </c>
    </row>
    <row r="10" spans="1:11" x14ac:dyDescent="0.25">
      <c r="A10" s="160"/>
      <c r="B10" s="160"/>
      <c r="C10" s="23" t="s">
        <v>19</v>
      </c>
      <c r="D10" s="157" t="s">
        <v>199</v>
      </c>
      <c r="E10" s="158"/>
      <c r="F10" s="158"/>
      <c r="G10" s="159"/>
      <c r="H10" s="29" t="s">
        <v>25</v>
      </c>
      <c r="I10" s="22">
        <v>25</v>
      </c>
      <c r="J10" s="29" t="s">
        <v>25</v>
      </c>
      <c r="K10" s="22">
        <f>SUM(I10*A10)</f>
        <v>0</v>
      </c>
    </row>
    <row r="11" spans="1:11" x14ac:dyDescent="0.25">
      <c r="A11" s="160"/>
      <c r="B11" s="160"/>
      <c r="C11" s="23" t="s">
        <v>19</v>
      </c>
      <c r="D11" s="176" t="s">
        <v>261</v>
      </c>
      <c r="E11" s="158"/>
      <c r="F11" s="158"/>
      <c r="G11" s="159"/>
      <c r="H11" s="29" t="s">
        <v>25</v>
      </c>
      <c r="I11" s="22">
        <v>15</v>
      </c>
      <c r="J11" s="29" t="s">
        <v>25</v>
      </c>
      <c r="K11" s="22">
        <f>SUM(I11*A11)</f>
        <v>0</v>
      </c>
    </row>
    <row r="12" spans="1:11" x14ac:dyDescent="0.25">
      <c r="A12" s="160"/>
      <c r="B12" s="160"/>
      <c r="C12" s="23"/>
      <c r="D12" s="210"/>
      <c r="E12" s="211"/>
      <c r="F12" s="211"/>
      <c r="G12" s="212"/>
      <c r="H12" s="29"/>
      <c r="I12" s="76"/>
      <c r="J12" s="29"/>
      <c r="K12" s="22"/>
    </row>
    <row r="13" spans="1:11" x14ac:dyDescent="0.25">
      <c r="A13" s="160"/>
      <c r="B13" s="160"/>
      <c r="C13" s="23"/>
      <c r="D13" s="161"/>
      <c r="E13" s="162"/>
      <c r="F13" s="162"/>
      <c r="G13" s="163"/>
      <c r="H13" s="29"/>
      <c r="I13" s="76"/>
      <c r="J13" s="29"/>
      <c r="K13" s="22"/>
    </row>
    <row r="14" spans="1:11" x14ac:dyDescent="0.25">
      <c r="A14" s="137"/>
      <c r="B14" s="137"/>
      <c r="C14" s="79"/>
      <c r="D14" s="164" t="s">
        <v>200</v>
      </c>
      <c r="E14" s="164"/>
      <c r="F14" s="164"/>
      <c r="G14" s="164"/>
      <c r="H14" s="29"/>
      <c r="I14" s="22"/>
      <c r="J14" s="29"/>
      <c r="K14" s="22"/>
    </row>
    <row r="15" spans="1:11" x14ac:dyDescent="0.25">
      <c r="A15" s="160"/>
      <c r="B15" s="160"/>
      <c r="C15" s="23" t="s">
        <v>26</v>
      </c>
      <c r="D15" s="196" t="s">
        <v>223</v>
      </c>
      <c r="E15" s="162"/>
      <c r="F15" s="162"/>
      <c r="G15" s="163"/>
      <c r="H15" s="29" t="s">
        <v>25</v>
      </c>
      <c r="I15" s="22">
        <v>1.5</v>
      </c>
      <c r="J15" s="29" t="s">
        <v>25</v>
      </c>
      <c r="K15" s="22">
        <f t="shared" ref="K15:K41" si="0">SUM(I15*A15)</f>
        <v>0</v>
      </c>
    </row>
    <row r="16" spans="1:11" x14ac:dyDescent="0.25">
      <c r="A16" s="160"/>
      <c r="B16" s="160"/>
      <c r="C16" s="80" t="s">
        <v>97</v>
      </c>
      <c r="D16" s="196" t="s">
        <v>255</v>
      </c>
      <c r="E16" s="162"/>
      <c r="F16" s="162"/>
      <c r="G16" s="163"/>
      <c r="H16" s="29" t="s">
        <v>25</v>
      </c>
      <c r="I16" s="22">
        <v>3</v>
      </c>
      <c r="J16" s="29" t="s">
        <v>25</v>
      </c>
      <c r="K16" s="22">
        <f t="shared" si="0"/>
        <v>0</v>
      </c>
    </row>
    <row r="17" spans="1:11" x14ac:dyDescent="0.25">
      <c r="A17" s="160"/>
      <c r="B17" s="160"/>
      <c r="C17" s="23" t="s">
        <v>97</v>
      </c>
      <c r="D17" s="196" t="s">
        <v>221</v>
      </c>
      <c r="E17" s="162"/>
      <c r="F17" s="162"/>
      <c r="G17" s="163"/>
      <c r="H17" s="29" t="s">
        <v>25</v>
      </c>
      <c r="I17" s="22">
        <v>2</v>
      </c>
      <c r="J17" s="29" t="s">
        <v>25</v>
      </c>
      <c r="K17" s="22">
        <f t="shared" si="0"/>
        <v>0</v>
      </c>
    </row>
    <row r="18" spans="1:11" x14ac:dyDescent="0.25">
      <c r="A18" s="160"/>
      <c r="B18" s="160"/>
      <c r="C18" s="23" t="s">
        <v>26</v>
      </c>
      <c r="D18" s="161" t="s">
        <v>98</v>
      </c>
      <c r="E18" s="162"/>
      <c r="F18" s="162"/>
      <c r="G18" s="163"/>
      <c r="H18" s="29" t="s">
        <v>25</v>
      </c>
      <c r="I18" s="22">
        <v>15</v>
      </c>
      <c r="J18" s="29" t="s">
        <v>25</v>
      </c>
      <c r="K18" s="22">
        <f t="shared" si="0"/>
        <v>0</v>
      </c>
    </row>
    <row r="19" spans="1:11" x14ac:dyDescent="0.25">
      <c r="A19" s="160"/>
      <c r="B19" s="160"/>
      <c r="C19" s="80" t="s">
        <v>26</v>
      </c>
      <c r="D19" s="196" t="s">
        <v>222</v>
      </c>
      <c r="E19" s="162"/>
      <c r="F19" s="162"/>
      <c r="G19" s="163"/>
      <c r="H19" s="29" t="s">
        <v>25</v>
      </c>
      <c r="I19" s="22">
        <v>3.5</v>
      </c>
      <c r="J19" s="29" t="s">
        <v>25</v>
      </c>
      <c r="K19" s="22">
        <f t="shared" si="0"/>
        <v>0</v>
      </c>
    </row>
    <row r="20" spans="1:11" x14ac:dyDescent="0.25">
      <c r="A20" s="160"/>
      <c r="B20" s="160"/>
      <c r="C20" s="23" t="s">
        <v>28</v>
      </c>
      <c r="D20" s="161" t="s">
        <v>99</v>
      </c>
      <c r="E20" s="162"/>
      <c r="F20" s="162"/>
      <c r="G20" s="163"/>
      <c r="H20" s="29" t="s">
        <v>25</v>
      </c>
      <c r="I20" s="22">
        <v>500</v>
      </c>
      <c r="J20" s="29" t="s">
        <v>25</v>
      </c>
      <c r="K20" s="22">
        <f t="shared" si="0"/>
        <v>0</v>
      </c>
    </row>
    <row r="21" spans="1:11" x14ac:dyDescent="0.25">
      <c r="A21" s="160"/>
      <c r="B21" s="160"/>
      <c r="C21" s="23" t="s">
        <v>26</v>
      </c>
      <c r="D21" s="161" t="s">
        <v>100</v>
      </c>
      <c r="E21" s="162"/>
      <c r="F21" s="162"/>
      <c r="G21" s="163"/>
      <c r="H21" s="29" t="s">
        <v>25</v>
      </c>
      <c r="I21" s="22">
        <v>8</v>
      </c>
      <c r="J21" s="29" t="s">
        <v>25</v>
      </c>
      <c r="K21" s="22">
        <f t="shared" si="0"/>
        <v>0</v>
      </c>
    </row>
    <row r="22" spans="1:11" x14ac:dyDescent="0.25">
      <c r="A22" s="160"/>
      <c r="B22" s="160"/>
      <c r="C22" s="23" t="s">
        <v>26</v>
      </c>
      <c r="D22" s="161" t="s">
        <v>101</v>
      </c>
      <c r="E22" s="162"/>
      <c r="F22" s="162"/>
      <c r="G22" s="163"/>
      <c r="H22" s="29" t="s">
        <v>25</v>
      </c>
      <c r="I22" s="22">
        <v>15</v>
      </c>
      <c r="J22" s="29" t="s">
        <v>25</v>
      </c>
      <c r="K22" s="22">
        <f t="shared" si="0"/>
        <v>0</v>
      </c>
    </row>
    <row r="23" spans="1:11" x14ac:dyDescent="0.25">
      <c r="A23" s="160"/>
      <c r="B23" s="160"/>
      <c r="C23" s="79"/>
      <c r="D23" s="161"/>
      <c r="E23" s="162"/>
      <c r="F23" s="162"/>
      <c r="G23" s="163"/>
      <c r="H23" s="29"/>
      <c r="I23" s="22"/>
      <c r="J23" s="29"/>
      <c r="K23" s="22"/>
    </row>
    <row r="24" spans="1:11" x14ac:dyDescent="0.25">
      <c r="A24" s="137"/>
      <c r="B24" s="137"/>
      <c r="C24" s="79"/>
      <c r="D24" s="164" t="s">
        <v>201</v>
      </c>
      <c r="E24" s="164"/>
      <c r="F24" s="164"/>
      <c r="G24" s="164"/>
      <c r="H24" s="29"/>
      <c r="I24" s="22"/>
      <c r="J24" s="29"/>
      <c r="K24" s="22"/>
    </row>
    <row r="25" spans="1:11" ht="51" customHeight="1" x14ac:dyDescent="0.25">
      <c r="A25" s="160"/>
      <c r="B25" s="160"/>
      <c r="C25" s="23" t="s">
        <v>102</v>
      </c>
      <c r="D25" s="213" t="s">
        <v>262</v>
      </c>
      <c r="E25" s="214"/>
      <c r="F25" s="214"/>
      <c r="G25" s="215"/>
      <c r="H25" s="29" t="s">
        <v>25</v>
      </c>
      <c r="I25" s="22">
        <v>100</v>
      </c>
      <c r="J25" s="29" t="s">
        <v>25</v>
      </c>
      <c r="K25" s="22">
        <f t="shared" si="0"/>
        <v>0</v>
      </c>
    </row>
    <row r="26" spans="1:11" ht="39.75" customHeight="1" x14ac:dyDescent="0.25">
      <c r="A26" s="160"/>
      <c r="B26" s="160"/>
      <c r="C26" s="23" t="s">
        <v>29</v>
      </c>
      <c r="D26" s="176" t="s">
        <v>264</v>
      </c>
      <c r="E26" s="197"/>
      <c r="F26" s="197"/>
      <c r="G26" s="198"/>
      <c r="H26" s="29" t="s">
        <v>25</v>
      </c>
      <c r="I26" s="22">
        <v>55</v>
      </c>
      <c r="J26" s="29" t="s">
        <v>25</v>
      </c>
      <c r="K26" s="22">
        <f t="shared" si="0"/>
        <v>0</v>
      </c>
    </row>
    <row r="27" spans="1:11" ht="52.5" customHeight="1" x14ac:dyDescent="0.25">
      <c r="A27" s="172"/>
      <c r="B27" s="172"/>
      <c r="C27" s="79" t="s">
        <v>102</v>
      </c>
      <c r="D27" s="176" t="s">
        <v>265</v>
      </c>
      <c r="E27" s="158"/>
      <c r="F27" s="158"/>
      <c r="G27" s="159"/>
      <c r="H27" s="29" t="s">
        <v>25</v>
      </c>
      <c r="I27" s="22">
        <v>1500</v>
      </c>
      <c r="J27" s="29" t="s">
        <v>25</v>
      </c>
      <c r="K27" s="22">
        <f t="shared" si="0"/>
        <v>0</v>
      </c>
    </row>
    <row r="28" spans="1:11" ht="24.75" customHeight="1" x14ac:dyDescent="0.25">
      <c r="A28" s="207" t="s">
        <v>256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9"/>
    </row>
    <row r="29" spans="1:11" x14ac:dyDescent="0.25">
      <c r="A29" s="160"/>
      <c r="B29" s="160"/>
      <c r="C29" s="23" t="s">
        <v>27</v>
      </c>
      <c r="D29" s="196" t="s">
        <v>202</v>
      </c>
      <c r="E29" s="162"/>
      <c r="F29" s="162"/>
      <c r="G29" s="163"/>
      <c r="H29" s="29" t="s">
        <v>25</v>
      </c>
      <c r="I29" s="22">
        <v>4</v>
      </c>
      <c r="J29" s="29" t="s">
        <v>25</v>
      </c>
      <c r="K29" s="22">
        <f t="shared" si="0"/>
        <v>0</v>
      </c>
    </row>
    <row r="30" spans="1:11" x14ac:dyDescent="0.25">
      <c r="A30" s="160"/>
      <c r="B30" s="160"/>
      <c r="C30" s="23" t="s">
        <v>26</v>
      </c>
      <c r="D30" s="161" t="s">
        <v>65</v>
      </c>
      <c r="E30" s="162"/>
      <c r="F30" s="162"/>
      <c r="G30" s="163"/>
      <c r="H30" s="29" t="s">
        <v>25</v>
      </c>
      <c r="I30" s="22">
        <v>40</v>
      </c>
      <c r="J30" s="29" t="s">
        <v>25</v>
      </c>
      <c r="K30" s="22">
        <f t="shared" si="0"/>
        <v>0</v>
      </c>
    </row>
    <row r="31" spans="1:11" x14ac:dyDescent="0.25">
      <c r="A31" s="160"/>
      <c r="B31" s="160"/>
      <c r="C31" s="23" t="s">
        <v>26</v>
      </c>
      <c r="D31" s="161" t="s">
        <v>66</v>
      </c>
      <c r="E31" s="162"/>
      <c r="F31" s="162"/>
      <c r="G31" s="163"/>
      <c r="H31" s="29" t="s">
        <v>25</v>
      </c>
      <c r="I31" s="22">
        <v>45</v>
      </c>
      <c r="J31" s="29" t="s">
        <v>25</v>
      </c>
      <c r="K31" s="22">
        <f t="shared" si="0"/>
        <v>0</v>
      </c>
    </row>
    <row r="32" spans="1:11" x14ac:dyDescent="0.25">
      <c r="A32" s="160"/>
      <c r="B32" s="160"/>
      <c r="C32" s="23" t="s">
        <v>26</v>
      </c>
      <c r="D32" s="161" t="s">
        <v>67</v>
      </c>
      <c r="E32" s="162"/>
      <c r="F32" s="162"/>
      <c r="G32" s="163"/>
      <c r="H32" s="29" t="s">
        <v>25</v>
      </c>
      <c r="I32" s="22">
        <v>40</v>
      </c>
      <c r="J32" s="29" t="s">
        <v>25</v>
      </c>
      <c r="K32" s="22">
        <f t="shared" si="0"/>
        <v>0</v>
      </c>
    </row>
    <row r="33" spans="1:12" x14ac:dyDescent="0.25">
      <c r="A33" s="160"/>
      <c r="B33" s="160"/>
      <c r="C33" s="23" t="s">
        <v>26</v>
      </c>
      <c r="D33" s="161" t="s">
        <v>103</v>
      </c>
      <c r="E33" s="162"/>
      <c r="F33" s="162"/>
      <c r="G33" s="163"/>
      <c r="H33" s="29" t="s">
        <v>25</v>
      </c>
      <c r="I33" s="22">
        <v>30</v>
      </c>
      <c r="J33" s="29" t="s">
        <v>25</v>
      </c>
      <c r="K33" s="22">
        <f t="shared" si="0"/>
        <v>0</v>
      </c>
    </row>
    <row r="34" spans="1:12" x14ac:dyDescent="0.25">
      <c r="A34" s="160"/>
      <c r="B34" s="160"/>
      <c r="C34" s="23" t="s">
        <v>26</v>
      </c>
      <c r="D34" s="161" t="s">
        <v>68</v>
      </c>
      <c r="E34" s="162"/>
      <c r="F34" s="162"/>
      <c r="G34" s="163"/>
      <c r="H34" s="29" t="s">
        <v>25</v>
      </c>
      <c r="I34" s="22">
        <v>35</v>
      </c>
      <c r="J34" s="29" t="s">
        <v>25</v>
      </c>
      <c r="K34" s="22">
        <f t="shared" si="0"/>
        <v>0</v>
      </c>
    </row>
    <row r="35" spans="1:12" x14ac:dyDescent="0.25">
      <c r="A35" s="160"/>
      <c r="B35" s="160"/>
      <c r="C35" s="23" t="s">
        <v>26</v>
      </c>
      <c r="D35" s="196" t="s">
        <v>224</v>
      </c>
      <c r="E35" s="162"/>
      <c r="F35" s="162"/>
      <c r="G35" s="163"/>
      <c r="H35" s="29" t="s">
        <v>25</v>
      </c>
      <c r="I35" s="22">
        <v>20</v>
      </c>
      <c r="J35" s="29" t="s">
        <v>25</v>
      </c>
      <c r="K35" s="22">
        <f t="shared" si="0"/>
        <v>0</v>
      </c>
    </row>
    <row r="36" spans="1:12" x14ac:dyDescent="0.25">
      <c r="A36" s="160"/>
      <c r="B36" s="160"/>
      <c r="C36" s="23" t="s">
        <v>26</v>
      </c>
      <c r="D36" s="196" t="s">
        <v>225</v>
      </c>
      <c r="E36" s="162"/>
      <c r="F36" s="162"/>
      <c r="G36" s="163"/>
      <c r="H36" s="29" t="s">
        <v>25</v>
      </c>
      <c r="I36" s="22">
        <v>25</v>
      </c>
      <c r="J36" s="29" t="s">
        <v>25</v>
      </c>
      <c r="K36" s="22">
        <f t="shared" si="0"/>
        <v>0</v>
      </c>
    </row>
    <row r="37" spans="1:12" x14ac:dyDescent="0.25">
      <c r="A37" s="160"/>
      <c r="B37" s="160"/>
      <c r="C37" s="23" t="s">
        <v>27</v>
      </c>
      <c r="D37" s="161" t="s">
        <v>69</v>
      </c>
      <c r="E37" s="162"/>
      <c r="F37" s="162"/>
      <c r="G37" s="163"/>
      <c r="H37" s="29" t="s">
        <v>25</v>
      </c>
      <c r="I37" s="22">
        <v>20</v>
      </c>
      <c r="J37" s="29" t="s">
        <v>25</v>
      </c>
      <c r="K37" s="22">
        <f t="shared" si="0"/>
        <v>0</v>
      </c>
    </row>
    <row r="38" spans="1:12" x14ac:dyDescent="0.25">
      <c r="A38" s="160"/>
      <c r="B38" s="160"/>
      <c r="C38" s="23" t="s">
        <v>27</v>
      </c>
      <c r="D38" s="161" t="s">
        <v>70</v>
      </c>
      <c r="E38" s="162"/>
      <c r="F38" s="162"/>
      <c r="G38" s="163"/>
      <c r="H38" s="29" t="s">
        <v>25</v>
      </c>
      <c r="I38" s="22">
        <v>10</v>
      </c>
      <c r="J38" s="29" t="s">
        <v>25</v>
      </c>
      <c r="K38" s="22">
        <f t="shared" si="0"/>
        <v>0</v>
      </c>
    </row>
    <row r="39" spans="1:12" x14ac:dyDescent="0.25">
      <c r="A39" s="160"/>
      <c r="B39" s="160"/>
      <c r="C39" s="23" t="s">
        <v>27</v>
      </c>
      <c r="D39" s="161" t="s">
        <v>71</v>
      </c>
      <c r="E39" s="162"/>
      <c r="F39" s="162"/>
      <c r="G39" s="163"/>
      <c r="H39" s="29" t="s">
        <v>25</v>
      </c>
      <c r="I39" s="22">
        <v>15</v>
      </c>
      <c r="J39" s="29" t="s">
        <v>25</v>
      </c>
      <c r="K39" s="22">
        <f t="shared" si="0"/>
        <v>0</v>
      </c>
    </row>
    <row r="40" spans="1:12" x14ac:dyDescent="0.25">
      <c r="A40" s="160"/>
      <c r="B40" s="160"/>
      <c r="C40" s="23" t="s">
        <v>27</v>
      </c>
      <c r="D40" s="196" t="s">
        <v>214</v>
      </c>
      <c r="E40" s="162"/>
      <c r="F40" s="162"/>
      <c r="G40" s="163"/>
      <c r="H40" s="29" t="s">
        <v>25</v>
      </c>
      <c r="I40" s="22">
        <v>20</v>
      </c>
      <c r="J40" s="29" t="s">
        <v>25</v>
      </c>
      <c r="K40" s="22">
        <f t="shared" si="0"/>
        <v>0</v>
      </c>
    </row>
    <row r="41" spans="1:12" x14ac:dyDescent="0.25">
      <c r="A41" s="160"/>
      <c r="B41" s="160"/>
      <c r="C41" s="23" t="s">
        <v>28</v>
      </c>
      <c r="D41" s="196" t="s">
        <v>203</v>
      </c>
      <c r="E41" s="162"/>
      <c r="F41" s="162"/>
      <c r="G41" s="163"/>
      <c r="H41" s="29" t="s">
        <v>25</v>
      </c>
      <c r="I41" s="22">
        <v>5000</v>
      </c>
      <c r="J41" s="29" t="s">
        <v>25</v>
      </c>
      <c r="K41" s="22">
        <f t="shared" si="0"/>
        <v>0</v>
      </c>
    </row>
    <row r="42" spans="1:12" x14ac:dyDescent="0.25">
      <c r="A42" s="160"/>
      <c r="B42" s="160"/>
      <c r="C42" s="23" t="s">
        <v>29</v>
      </c>
      <c r="D42" s="196" t="s">
        <v>204</v>
      </c>
      <c r="E42" s="162"/>
      <c r="F42" s="162"/>
      <c r="G42" s="163"/>
      <c r="H42" s="29" t="s">
        <v>25</v>
      </c>
      <c r="I42" s="22">
        <v>1500</v>
      </c>
      <c r="J42" s="29" t="s">
        <v>25</v>
      </c>
      <c r="K42" s="22">
        <f t="shared" ref="K42:K51" si="1">SUM(I42*A42)</f>
        <v>0</v>
      </c>
    </row>
    <row r="43" spans="1:12" x14ac:dyDescent="0.25">
      <c r="A43" s="160"/>
      <c r="B43" s="160"/>
      <c r="C43" s="23" t="s">
        <v>26</v>
      </c>
      <c r="D43" s="196" t="s">
        <v>215</v>
      </c>
      <c r="E43" s="162"/>
      <c r="F43" s="162"/>
      <c r="G43" s="163"/>
      <c r="H43" s="29" t="s">
        <v>25</v>
      </c>
      <c r="I43" s="22">
        <v>120</v>
      </c>
      <c r="J43" s="29" t="s">
        <v>25</v>
      </c>
      <c r="K43" s="22">
        <f t="shared" si="1"/>
        <v>0</v>
      </c>
    </row>
    <row r="44" spans="1:12" x14ac:dyDescent="0.25">
      <c r="A44" s="160"/>
      <c r="B44" s="160"/>
      <c r="C44" s="79" t="s">
        <v>28</v>
      </c>
      <c r="D44" s="196" t="s">
        <v>205</v>
      </c>
      <c r="E44" s="162"/>
      <c r="F44" s="162"/>
      <c r="G44" s="163"/>
      <c r="H44" s="29" t="s">
        <v>25</v>
      </c>
      <c r="I44" s="22">
        <v>5000</v>
      </c>
      <c r="J44" s="29" t="s">
        <v>25</v>
      </c>
      <c r="K44" s="22">
        <f t="shared" si="1"/>
        <v>0</v>
      </c>
    </row>
    <row r="45" spans="1:12" ht="25.5" customHeight="1" x14ac:dyDescent="0.25">
      <c r="A45" s="160"/>
      <c r="B45" s="160"/>
      <c r="C45" s="23" t="s">
        <v>26</v>
      </c>
      <c r="D45" s="176" t="s">
        <v>210</v>
      </c>
      <c r="E45" s="158"/>
      <c r="F45" s="158"/>
      <c r="G45" s="159"/>
      <c r="H45" s="29" t="s">
        <v>25</v>
      </c>
      <c r="I45" s="22">
        <v>12</v>
      </c>
      <c r="J45" s="29" t="s">
        <v>25</v>
      </c>
      <c r="K45" s="22">
        <f t="shared" si="1"/>
        <v>0</v>
      </c>
    </row>
    <row r="46" spans="1:12" x14ac:dyDescent="0.25">
      <c r="A46" s="160"/>
      <c r="B46" s="160"/>
      <c r="C46" s="23" t="s">
        <v>26</v>
      </c>
      <c r="D46" s="161" t="s">
        <v>104</v>
      </c>
      <c r="E46" s="162"/>
      <c r="F46" s="162"/>
      <c r="G46" s="163"/>
      <c r="H46" s="29" t="s">
        <v>25</v>
      </c>
      <c r="I46" s="22">
        <v>30</v>
      </c>
      <c r="J46" s="29" t="s">
        <v>25</v>
      </c>
      <c r="K46" s="22">
        <f t="shared" si="1"/>
        <v>0</v>
      </c>
      <c r="L46" s="78"/>
    </row>
    <row r="47" spans="1:12" x14ac:dyDescent="0.25">
      <c r="A47" s="160"/>
      <c r="B47" s="160"/>
      <c r="C47" s="23" t="s">
        <v>26</v>
      </c>
      <c r="D47" s="161" t="s">
        <v>105</v>
      </c>
      <c r="E47" s="162"/>
      <c r="F47" s="162"/>
      <c r="G47" s="163"/>
      <c r="H47" s="29" t="s">
        <v>25</v>
      </c>
      <c r="I47" s="22">
        <v>40</v>
      </c>
      <c r="J47" s="29" t="s">
        <v>25</v>
      </c>
      <c r="K47" s="22">
        <f t="shared" si="1"/>
        <v>0</v>
      </c>
    </row>
    <row r="48" spans="1:12" x14ac:dyDescent="0.25">
      <c r="A48" s="160"/>
      <c r="B48" s="160"/>
      <c r="C48" s="23" t="s">
        <v>28</v>
      </c>
      <c r="D48" s="196" t="s">
        <v>211</v>
      </c>
      <c r="E48" s="162"/>
      <c r="F48" s="162"/>
      <c r="G48" s="163"/>
      <c r="H48" s="29" t="s">
        <v>25</v>
      </c>
      <c r="I48" s="22">
        <v>2500</v>
      </c>
      <c r="J48" s="29" t="s">
        <v>25</v>
      </c>
      <c r="K48" s="22">
        <f t="shared" si="1"/>
        <v>0</v>
      </c>
    </row>
    <row r="49" spans="1:13" x14ac:dyDescent="0.25">
      <c r="A49" s="160"/>
      <c r="B49" s="160"/>
      <c r="C49" s="23" t="s">
        <v>28</v>
      </c>
      <c r="D49" s="196" t="s">
        <v>208</v>
      </c>
      <c r="E49" s="162"/>
      <c r="F49" s="162"/>
      <c r="G49" s="163"/>
      <c r="H49" s="29" t="s">
        <v>25</v>
      </c>
      <c r="I49" s="22">
        <v>40000</v>
      </c>
      <c r="J49" s="29" t="s">
        <v>25</v>
      </c>
      <c r="K49" s="22">
        <f t="shared" si="1"/>
        <v>0</v>
      </c>
    </row>
    <row r="50" spans="1:13" x14ac:dyDescent="0.25">
      <c r="A50" s="160"/>
      <c r="B50" s="160"/>
      <c r="C50" s="79" t="s">
        <v>28</v>
      </c>
      <c r="D50" s="196" t="s">
        <v>209</v>
      </c>
      <c r="E50" s="162"/>
      <c r="F50" s="162"/>
      <c r="G50" s="163"/>
      <c r="H50" s="29" t="s">
        <v>25</v>
      </c>
      <c r="I50" s="22">
        <v>200000</v>
      </c>
      <c r="J50" s="29" t="s">
        <v>25</v>
      </c>
      <c r="K50" s="22">
        <f t="shared" ref="K50" si="2">SUM(I50*A50)</f>
        <v>0</v>
      </c>
    </row>
    <row r="51" spans="1:13" x14ac:dyDescent="0.25">
      <c r="A51" s="160"/>
      <c r="B51" s="160"/>
      <c r="C51" s="23" t="s">
        <v>28</v>
      </c>
      <c r="D51" s="161" t="s">
        <v>73</v>
      </c>
      <c r="E51" s="162"/>
      <c r="F51" s="162"/>
      <c r="G51" s="163"/>
      <c r="H51" s="29" t="s">
        <v>25</v>
      </c>
      <c r="I51" s="22">
        <v>5900</v>
      </c>
      <c r="J51" s="29" t="s">
        <v>25</v>
      </c>
      <c r="K51" s="22">
        <f t="shared" si="1"/>
        <v>0</v>
      </c>
    </row>
    <row r="52" spans="1:13" x14ac:dyDescent="0.25">
      <c r="A52" s="160"/>
      <c r="B52" s="160"/>
      <c r="C52" s="81"/>
      <c r="D52" s="161"/>
      <c r="E52" s="162"/>
      <c r="F52" s="162"/>
      <c r="G52" s="163"/>
      <c r="H52" s="29" t="s">
        <v>25</v>
      </c>
      <c r="I52" s="22"/>
      <c r="J52" s="29" t="s">
        <v>25</v>
      </c>
      <c r="K52" s="22">
        <f t="shared" ref="K52" si="3">SUM(I52*A52)</f>
        <v>0</v>
      </c>
    </row>
    <row r="53" spans="1:13" x14ac:dyDescent="0.25">
      <c r="A53" s="137"/>
      <c r="B53" s="137"/>
      <c r="C53" s="79"/>
      <c r="D53" s="164"/>
      <c r="E53" s="164"/>
      <c r="F53" s="164"/>
      <c r="G53" s="164"/>
      <c r="H53" s="29"/>
      <c r="I53" s="22"/>
      <c r="J53" s="29"/>
      <c r="K53" s="22"/>
    </row>
    <row r="54" spans="1:13" x14ac:dyDescent="0.25">
      <c r="A54" s="160"/>
      <c r="B54" s="160"/>
      <c r="C54" s="23"/>
      <c r="D54" s="161"/>
      <c r="E54" s="162"/>
      <c r="F54" s="162"/>
      <c r="G54" s="163"/>
      <c r="H54" s="29"/>
      <c r="I54" s="22"/>
      <c r="J54" s="29"/>
      <c r="K54" s="22"/>
    </row>
    <row r="55" spans="1:13" x14ac:dyDescent="0.25">
      <c r="A55" s="160"/>
      <c r="B55" s="160"/>
      <c r="C55" s="81"/>
      <c r="D55" s="164" t="s">
        <v>212</v>
      </c>
      <c r="E55" s="164"/>
      <c r="F55" s="164"/>
      <c r="G55" s="164"/>
      <c r="H55" s="29"/>
      <c r="I55" s="22"/>
      <c r="J55" s="29"/>
      <c r="K55" s="22"/>
    </row>
    <row r="56" spans="1:13" x14ac:dyDescent="0.25">
      <c r="A56" s="160"/>
      <c r="B56" s="160"/>
      <c r="C56" s="81" t="s">
        <v>28</v>
      </c>
      <c r="D56" s="161" t="s">
        <v>106</v>
      </c>
      <c r="E56" s="162"/>
      <c r="F56" s="162"/>
      <c r="G56" s="163"/>
      <c r="H56" s="29" t="s">
        <v>25</v>
      </c>
      <c r="I56" s="22">
        <v>2500</v>
      </c>
      <c r="J56" s="29" t="s">
        <v>25</v>
      </c>
      <c r="K56" s="22">
        <f t="shared" ref="K56:K60" si="4">SUM(I56*A56)</f>
        <v>0</v>
      </c>
      <c r="L56" s="78"/>
      <c r="M56" s="78"/>
    </row>
    <row r="57" spans="1:13" x14ac:dyDescent="0.25">
      <c r="A57" s="160"/>
      <c r="B57" s="160"/>
      <c r="C57" s="81" t="s">
        <v>28</v>
      </c>
      <c r="D57" s="87" t="s">
        <v>206</v>
      </c>
      <c r="E57" s="83"/>
      <c r="F57" s="83"/>
      <c r="G57" s="84"/>
      <c r="H57" s="29" t="s">
        <v>25</v>
      </c>
      <c r="I57" s="22">
        <v>400</v>
      </c>
      <c r="J57" s="29" t="s">
        <v>25</v>
      </c>
      <c r="K57" s="22">
        <f t="shared" si="4"/>
        <v>0</v>
      </c>
    </row>
    <row r="58" spans="1:13" x14ac:dyDescent="0.25">
      <c r="A58" s="160"/>
      <c r="B58" s="160"/>
      <c r="C58" s="81" t="s">
        <v>29</v>
      </c>
      <c r="D58" s="87" t="s">
        <v>207</v>
      </c>
      <c r="E58" s="83"/>
      <c r="F58" s="83"/>
      <c r="G58" s="84"/>
      <c r="H58" s="29" t="s">
        <v>25</v>
      </c>
      <c r="I58" s="22">
        <v>500</v>
      </c>
      <c r="J58" s="29" t="s">
        <v>25</v>
      </c>
      <c r="K58" s="22">
        <f t="shared" si="4"/>
        <v>0</v>
      </c>
    </row>
    <row r="59" spans="1:13" x14ac:dyDescent="0.25">
      <c r="A59" s="160"/>
      <c r="B59" s="160"/>
      <c r="C59" s="81" t="s">
        <v>28</v>
      </c>
      <c r="D59" s="87" t="s">
        <v>226</v>
      </c>
      <c r="E59" s="83"/>
      <c r="F59" s="83"/>
      <c r="G59" s="84"/>
      <c r="H59" s="29" t="s">
        <v>25</v>
      </c>
      <c r="I59" s="22">
        <v>2500</v>
      </c>
      <c r="J59" s="29" t="s">
        <v>25</v>
      </c>
      <c r="K59" s="22">
        <f t="shared" si="4"/>
        <v>0</v>
      </c>
    </row>
    <row r="60" spans="1:13" x14ac:dyDescent="0.25">
      <c r="A60" s="160"/>
      <c r="B60" s="160"/>
      <c r="C60" s="81" t="s">
        <v>28</v>
      </c>
      <c r="D60" s="87" t="s">
        <v>254</v>
      </c>
      <c r="E60" s="83"/>
      <c r="F60" s="83"/>
      <c r="G60" s="84"/>
      <c r="H60" s="29" t="s">
        <v>25</v>
      </c>
      <c r="I60" s="22">
        <v>2500</v>
      </c>
      <c r="J60" s="29" t="s">
        <v>25</v>
      </c>
      <c r="K60" s="22">
        <f t="shared" si="4"/>
        <v>0</v>
      </c>
    </row>
    <row r="61" spans="1:13" x14ac:dyDescent="0.25">
      <c r="A61" s="160"/>
      <c r="B61" s="160"/>
      <c r="C61" s="81" t="s">
        <v>28</v>
      </c>
      <c r="D61" s="103" t="s">
        <v>253</v>
      </c>
      <c r="E61" s="83"/>
      <c r="F61" s="83"/>
      <c r="G61" s="84"/>
      <c r="H61" s="29" t="s">
        <v>25</v>
      </c>
      <c r="I61" s="22">
        <v>2500</v>
      </c>
      <c r="J61" s="29" t="s">
        <v>25</v>
      </c>
      <c r="K61" s="22">
        <f>SUM(I61*A61)</f>
        <v>0</v>
      </c>
    </row>
    <row r="62" spans="1:13" x14ac:dyDescent="0.25">
      <c r="A62" s="160"/>
      <c r="B62" s="160"/>
      <c r="C62" s="81" t="s">
        <v>28</v>
      </c>
      <c r="D62" s="103" t="s">
        <v>252</v>
      </c>
      <c r="E62" s="83"/>
      <c r="F62" s="83"/>
      <c r="G62" s="84"/>
      <c r="H62" s="29" t="s">
        <v>25</v>
      </c>
      <c r="I62" s="22">
        <v>9000</v>
      </c>
      <c r="J62" s="29" t="s">
        <v>25</v>
      </c>
      <c r="K62" s="22">
        <f t="shared" ref="K62" si="5">SUM(I62*A62)</f>
        <v>0</v>
      </c>
    </row>
    <row r="63" spans="1:13" x14ac:dyDescent="0.25">
      <c r="A63" s="160"/>
      <c r="B63" s="160"/>
      <c r="C63" s="81" t="s">
        <v>28</v>
      </c>
      <c r="D63" s="103" t="s">
        <v>251</v>
      </c>
      <c r="E63" s="83"/>
      <c r="F63" s="83"/>
      <c r="G63" s="84"/>
      <c r="H63" s="29" t="s">
        <v>25</v>
      </c>
      <c r="I63" s="22">
        <v>700</v>
      </c>
      <c r="J63" s="29" t="s">
        <v>25</v>
      </c>
      <c r="K63" s="22">
        <f>SUM(I63*A63)</f>
        <v>0</v>
      </c>
    </row>
    <row r="64" spans="1:13" x14ac:dyDescent="0.25">
      <c r="A64" s="160"/>
      <c r="B64" s="160"/>
      <c r="C64" s="81" t="s">
        <v>27</v>
      </c>
      <c r="D64" s="87" t="s">
        <v>213</v>
      </c>
      <c r="E64" s="83"/>
      <c r="F64" s="83"/>
      <c r="G64" s="84"/>
      <c r="H64" s="29" t="s">
        <v>25</v>
      </c>
      <c r="I64" s="22">
        <v>10</v>
      </c>
      <c r="J64" s="29" t="s">
        <v>25</v>
      </c>
      <c r="K64" s="22">
        <f t="shared" ref="K64:K107" si="6">SUM(I64*A64)</f>
        <v>0</v>
      </c>
    </row>
    <row r="65" spans="1:55" x14ac:dyDescent="0.25">
      <c r="A65" s="160"/>
      <c r="B65" s="160"/>
      <c r="C65" s="81" t="s">
        <v>27</v>
      </c>
      <c r="D65" s="82" t="s">
        <v>74</v>
      </c>
      <c r="E65" s="83"/>
      <c r="F65" s="83"/>
      <c r="G65" s="84"/>
      <c r="H65" s="29" t="s">
        <v>25</v>
      </c>
      <c r="I65" s="22">
        <v>10</v>
      </c>
      <c r="J65" s="29" t="s">
        <v>25</v>
      </c>
      <c r="K65" s="22">
        <f t="shared" si="6"/>
        <v>0</v>
      </c>
    </row>
    <row r="66" spans="1:55" x14ac:dyDescent="0.25">
      <c r="A66" s="160"/>
      <c r="B66" s="160"/>
      <c r="C66" s="81" t="s">
        <v>29</v>
      </c>
      <c r="D66" s="82" t="s">
        <v>107</v>
      </c>
      <c r="E66" s="83"/>
      <c r="F66" s="83"/>
      <c r="G66" s="84"/>
      <c r="H66" s="29" t="s">
        <v>25</v>
      </c>
      <c r="I66" s="22">
        <v>1500</v>
      </c>
      <c r="J66" s="29" t="s">
        <v>25</v>
      </c>
      <c r="K66" s="22">
        <f t="shared" si="6"/>
        <v>0</v>
      </c>
    </row>
    <row r="67" spans="1:55" x14ac:dyDescent="0.25">
      <c r="A67" s="160"/>
      <c r="B67" s="160"/>
      <c r="C67" s="81" t="s">
        <v>29</v>
      </c>
      <c r="D67" s="82" t="s">
        <v>108</v>
      </c>
      <c r="E67" s="83"/>
      <c r="F67" s="83"/>
      <c r="G67" s="84"/>
      <c r="H67" s="29" t="s">
        <v>25</v>
      </c>
      <c r="I67" s="99">
        <v>550</v>
      </c>
      <c r="J67" s="29" t="s">
        <v>25</v>
      </c>
      <c r="K67" s="22">
        <f t="shared" si="6"/>
        <v>0</v>
      </c>
    </row>
    <row r="68" spans="1:55" x14ac:dyDescent="0.25">
      <c r="A68" s="160"/>
      <c r="B68" s="160"/>
      <c r="C68" s="81" t="s">
        <v>29</v>
      </c>
      <c r="D68" s="87" t="s">
        <v>219</v>
      </c>
      <c r="E68" s="83"/>
      <c r="F68" s="83"/>
      <c r="G68" s="84"/>
      <c r="H68" s="29" t="s">
        <v>25</v>
      </c>
      <c r="I68" s="99">
        <v>80</v>
      </c>
      <c r="J68" s="29" t="s">
        <v>25</v>
      </c>
      <c r="K68" s="22">
        <f t="shared" si="6"/>
        <v>0</v>
      </c>
    </row>
    <row r="69" spans="1:55" x14ac:dyDescent="0.25">
      <c r="A69" s="160"/>
      <c r="B69" s="160"/>
      <c r="C69" s="81" t="s">
        <v>29</v>
      </c>
      <c r="D69" s="87" t="s">
        <v>220</v>
      </c>
      <c r="E69" s="83"/>
      <c r="F69" s="83"/>
      <c r="G69" s="84"/>
      <c r="H69" s="29" t="s">
        <v>25</v>
      </c>
      <c r="I69" s="99">
        <v>130</v>
      </c>
      <c r="J69" s="29" t="s">
        <v>25</v>
      </c>
      <c r="K69" s="22">
        <f t="shared" si="6"/>
        <v>0</v>
      </c>
    </row>
    <row r="70" spans="1:55" x14ac:dyDescent="0.25">
      <c r="A70" s="160"/>
      <c r="B70" s="160"/>
      <c r="C70" s="81" t="s">
        <v>29</v>
      </c>
      <c r="D70" s="87" t="s">
        <v>218</v>
      </c>
      <c r="E70" s="83"/>
      <c r="F70" s="83"/>
      <c r="G70" s="84"/>
      <c r="H70" s="29" t="s">
        <v>25</v>
      </c>
      <c r="I70" s="99">
        <v>180</v>
      </c>
      <c r="J70" s="29" t="s">
        <v>25</v>
      </c>
      <c r="K70" s="22">
        <f t="shared" si="6"/>
        <v>0</v>
      </c>
    </row>
    <row r="71" spans="1:55" ht="12.75" customHeight="1" x14ac:dyDescent="0.25">
      <c r="A71" s="160"/>
      <c r="B71" s="160"/>
      <c r="C71" s="81" t="s">
        <v>29</v>
      </c>
      <c r="D71" s="87" t="s">
        <v>217</v>
      </c>
      <c r="E71" s="83"/>
      <c r="F71" s="83"/>
      <c r="G71" s="84"/>
      <c r="H71" s="29" t="s">
        <v>25</v>
      </c>
      <c r="I71" s="99">
        <v>230</v>
      </c>
      <c r="J71" s="29" t="s">
        <v>25</v>
      </c>
      <c r="K71" s="22">
        <f t="shared" si="6"/>
        <v>0</v>
      </c>
    </row>
    <row r="72" spans="1:55" s="33" customFormat="1" ht="14.25" customHeight="1" x14ac:dyDescent="0.25">
      <c r="A72" s="160"/>
      <c r="B72" s="160"/>
      <c r="C72" s="81" t="s">
        <v>29</v>
      </c>
      <c r="D72" s="87" t="s">
        <v>216</v>
      </c>
      <c r="E72" s="83"/>
      <c r="F72" s="83"/>
      <c r="G72" s="84"/>
      <c r="H72" s="29" t="s">
        <v>25</v>
      </c>
      <c r="I72" s="99">
        <v>270</v>
      </c>
      <c r="J72" s="29" t="s">
        <v>25</v>
      </c>
      <c r="K72" s="22">
        <f t="shared" si="6"/>
        <v>0</v>
      </c>
      <c r="L72" s="7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s="33" customFormat="1" ht="25.5" customHeight="1" x14ac:dyDescent="0.25">
      <c r="A73" s="160"/>
      <c r="B73" s="160"/>
      <c r="C73" s="81" t="s">
        <v>29</v>
      </c>
      <c r="D73" s="176" t="s">
        <v>227</v>
      </c>
      <c r="E73" s="194"/>
      <c r="F73" s="194"/>
      <c r="G73" s="195"/>
      <c r="H73" s="29" t="s">
        <v>25</v>
      </c>
      <c r="I73" s="99">
        <v>30</v>
      </c>
      <c r="J73" s="29" t="s">
        <v>25</v>
      </c>
      <c r="K73" s="22">
        <f t="shared" si="6"/>
        <v>0</v>
      </c>
      <c r="L73" s="7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x14ac:dyDescent="0.25">
      <c r="A74" s="160"/>
      <c r="B74" s="160"/>
      <c r="C74" s="81" t="s">
        <v>26</v>
      </c>
      <c r="D74" s="86" t="s">
        <v>228</v>
      </c>
      <c r="E74" s="85"/>
      <c r="F74" s="85"/>
      <c r="G74" s="85"/>
      <c r="H74" s="29" t="s">
        <v>25</v>
      </c>
      <c r="I74" s="99">
        <v>120</v>
      </c>
      <c r="J74" s="29" t="s">
        <v>25</v>
      </c>
      <c r="K74" s="22">
        <f t="shared" si="6"/>
        <v>0</v>
      </c>
    </row>
    <row r="75" spans="1:55" x14ac:dyDescent="0.25">
      <c r="A75" s="137"/>
      <c r="B75" s="137"/>
      <c r="C75" s="81" t="s">
        <v>26</v>
      </c>
      <c r="D75" s="86" t="s">
        <v>229</v>
      </c>
      <c r="E75" s="85"/>
      <c r="F75" s="85"/>
      <c r="G75" s="85"/>
      <c r="H75" s="29" t="s">
        <v>25</v>
      </c>
      <c r="I75" s="99">
        <v>150</v>
      </c>
      <c r="J75" s="29" t="s">
        <v>25</v>
      </c>
      <c r="K75" s="22">
        <f t="shared" si="6"/>
        <v>0</v>
      </c>
    </row>
    <row r="76" spans="1:55" x14ac:dyDescent="0.25">
      <c r="A76" s="137"/>
      <c r="B76" s="137"/>
      <c r="C76" s="81" t="s">
        <v>26</v>
      </c>
      <c r="D76" s="86" t="s">
        <v>230</v>
      </c>
      <c r="E76" s="85"/>
      <c r="F76" s="85"/>
      <c r="G76" s="85"/>
      <c r="H76" s="29" t="s">
        <v>25</v>
      </c>
      <c r="I76" s="22">
        <v>180</v>
      </c>
      <c r="J76" s="29" t="s">
        <v>25</v>
      </c>
      <c r="K76" s="22">
        <f t="shared" si="6"/>
        <v>0</v>
      </c>
    </row>
    <row r="77" spans="1:55" x14ac:dyDescent="0.25">
      <c r="A77" s="137"/>
      <c r="B77" s="137"/>
      <c r="C77" s="81" t="s">
        <v>26</v>
      </c>
      <c r="D77" s="86" t="s">
        <v>231</v>
      </c>
      <c r="E77" s="85"/>
      <c r="F77" s="85"/>
      <c r="G77" s="85"/>
      <c r="H77" s="29" t="s">
        <v>25</v>
      </c>
      <c r="I77" s="22">
        <v>260</v>
      </c>
      <c r="J77" s="29" t="s">
        <v>25</v>
      </c>
      <c r="K77" s="22">
        <f t="shared" si="6"/>
        <v>0</v>
      </c>
    </row>
    <row r="78" spans="1:55" x14ac:dyDescent="0.25">
      <c r="A78" s="137"/>
      <c r="B78" s="137"/>
      <c r="C78" s="81" t="s">
        <v>26</v>
      </c>
      <c r="D78" s="87" t="s">
        <v>232</v>
      </c>
      <c r="E78" s="100"/>
      <c r="F78" s="100"/>
      <c r="G78" s="101"/>
      <c r="H78" s="29" t="s">
        <v>25</v>
      </c>
      <c r="I78" s="22">
        <v>350</v>
      </c>
      <c r="J78" s="29" t="s">
        <v>25</v>
      </c>
      <c r="K78" s="22">
        <f t="shared" si="6"/>
        <v>0</v>
      </c>
    </row>
    <row r="79" spans="1:55" x14ac:dyDescent="0.25">
      <c r="A79" s="137"/>
      <c r="B79" s="137"/>
      <c r="C79" s="81" t="s">
        <v>26</v>
      </c>
      <c r="D79" s="87" t="s">
        <v>233</v>
      </c>
      <c r="E79" s="100"/>
      <c r="F79" s="100"/>
      <c r="G79" s="101"/>
      <c r="H79" s="29" t="s">
        <v>25</v>
      </c>
      <c r="I79" s="22">
        <v>430</v>
      </c>
      <c r="J79" s="29" t="s">
        <v>25</v>
      </c>
      <c r="K79" s="22">
        <f t="shared" si="6"/>
        <v>0</v>
      </c>
    </row>
    <row r="80" spans="1:55" x14ac:dyDescent="0.25">
      <c r="A80" s="137"/>
      <c r="B80" s="137"/>
      <c r="C80" s="81" t="s">
        <v>26</v>
      </c>
      <c r="D80" s="87" t="s">
        <v>234</v>
      </c>
      <c r="E80" s="100"/>
      <c r="F80" s="100"/>
      <c r="G80" s="101"/>
      <c r="H80" s="29" t="s">
        <v>25</v>
      </c>
      <c r="I80" s="22">
        <v>550</v>
      </c>
      <c r="J80" s="29" t="s">
        <v>25</v>
      </c>
      <c r="K80" s="22">
        <f t="shared" si="6"/>
        <v>0</v>
      </c>
    </row>
    <row r="81" spans="1:15" x14ac:dyDescent="0.25">
      <c r="A81" s="137"/>
      <c r="B81" s="137"/>
      <c r="C81" s="81" t="s">
        <v>26</v>
      </c>
      <c r="D81" s="87" t="s">
        <v>235</v>
      </c>
      <c r="E81" s="100"/>
      <c r="F81" s="100"/>
      <c r="G81" s="101"/>
      <c r="H81" s="29" t="s">
        <v>25</v>
      </c>
      <c r="I81" s="22">
        <v>600</v>
      </c>
      <c r="J81" s="29" t="s">
        <v>25</v>
      </c>
      <c r="K81" s="22">
        <f t="shared" si="6"/>
        <v>0</v>
      </c>
    </row>
    <row r="82" spans="1:15" x14ac:dyDescent="0.25">
      <c r="A82" s="137"/>
      <c r="B82" s="137"/>
      <c r="C82" s="81" t="s">
        <v>26</v>
      </c>
      <c r="D82" s="87" t="s">
        <v>236</v>
      </c>
      <c r="E82" s="100"/>
      <c r="F82" s="100"/>
      <c r="G82" s="101"/>
      <c r="H82" s="29" t="s">
        <v>25</v>
      </c>
      <c r="I82" s="22">
        <v>80</v>
      </c>
      <c r="J82" s="29" t="s">
        <v>25</v>
      </c>
      <c r="K82" s="22">
        <f t="shared" si="6"/>
        <v>0</v>
      </c>
    </row>
    <row r="83" spans="1:15" x14ac:dyDescent="0.25">
      <c r="A83" s="137"/>
      <c r="B83" s="137"/>
      <c r="C83" s="81" t="s">
        <v>26</v>
      </c>
      <c r="D83" s="87" t="s">
        <v>237</v>
      </c>
      <c r="E83" s="100"/>
      <c r="F83" s="100"/>
      <c r="G83" s="101"/>
      <c r="H83" s="29" t="s">
        <v>25</v>
      </c>
      <c r="I83" s="22">
        <v>140</v>
      </c>
      <c r="J83" s="29" t="s">
        <v>25</v>
      </c>
      <c r="K83" s="22">
        <f t="shared" si="6"/>
        <v>0</v>
      </c>
    </row>
    <row r="84" spans="1:15" x14ac:dyDescent="0.25">
      <c r="A84" s="137"/>
      <c r="B84" s="137"/>
      <c r="C84" s="81" t="s">
        <v>26</v>
      </c>
      <c r="D84" s="87" t="s">
        <v>239</v>
      </c>
      <c r="E84" s="100"/>
      <c r="F84" s="100"/>
      <c r="G84" s="101"/>
      <c r="H84" s="29" t="s">
        <v>25</v>
      </c>
      <c r="I84" s="22">
        <v>180</v>
      </c>
      <c r="J84" s="29" t="s">
        <v>25</v>
      </c>
      <c r="K84" s="22">
        <f t="shared" si="6"/>
        <v>0</v>
      </c>
    </row>
    <row r="85" spans="1:15" x14ac:dyDescent="0.25">
      <c r="A85" s="137"/>
      <c r="B85" s="137"/>
      <c r="C85" s="81" t="s">
        <v>26</v>
      </c>
      <c r="D85" s="87" t="s">
        <v>238</v>
      </c>
      <c r="E85" s="100"/>
      <c r="F85" s="100"/>
      <c r="G85" s="101"/>
      <c r="H85" s="29" t="s">
        <v>25</v>
      </c>
      <c r="I85" s="22">
        <v>250</v>
      </c>
      <c r="J85" s="29" t="s">
        <v>25</v>
      </c>
      <c r="K85" s="22">
        <f t="shared" si="6"/>
        <v>0</v>
      </c>
    </row>
    <row r="86" spans="1:15" x14ac:dyDescent="0.25">
      <c r="A86" s="137"/>
      <c r="B86" s="137"/>
      <c r="C86" s="81" t="s">
        <v>26</v>
      </c>
      <c r="D86" s="87" t="s">
        <v>240</v>
      </c>
      <c r="E86" s="100"/>
      <c r="F86" s="100"/>
      <c r="G86" s="101"/>
      <c r="H86" s="29" t="s">
        <v>25</v>
      </c>
      <c r="I86" s="22">
        <v>300</v>
      </c>
      <c r="J86" s="29" t="s">
        <v>25</v>
      </c>
      <c r="K86" s="22">
        <f t="shared" si="6"/>
        <v>0</v>
      </c>
    </row>
    <row r="87" spans="1:15" x14ac:dyDescent="0.25">
      <c r="A87" s="137"/>
      <c r="B87" s="137"/>
      <c r="C87" s="81" t="s">
        <v>26</v>
      </c>
      <c r="D87" s="87" t="s">
        <v>241</v>
      </c>
      <c r="E87" s="100"/>
      <c r="F87" s="100"/>
      <c r="G87" s="101"/>
      <c r="H87" s="29" t="s">
        <v>25</v>
      </c>
      <c r="I87" s="22">
        <v>360</v>
      </c>
      <c r="J87" s="29" t="s">
        <v>25</v>
      </c>
      <c r="K87" s="22">
        <f t="shared" si="6"/>
        <v>0</v>
      </c>
    </row>
    <row r="88" spans="1:15" x14ac:dyDescent="0.25">
      <c r="A88" s="137"/>
      <c r="B88" s="137"/>
      <c r="C88" s="81" t="s">
        <v>26</v>
      </c>
      <c r="D88" s="87" t="s">
        <v>242</v>
      </c>
      <c r="E88" s="100"/>
      <c r="F88" s="100"/>
      <c r="G88" s="101"/>
      <c r="H88" s="29" t="s">
        <v>25</v>
      </c>
      <c r="I88" s="22">
        <v>400</v>
      </c>
      <c r="J88" s="29" t="s">
        <v>25</v>
      </c>
      <c r="K88" s="22">
        <f t="shared" si="6"/>
        <v>0</v>
      </c>
      <c r="L88" s="78"/>
      <c r="M88" s="78"/>
    </row>
    <row r="89" spans="1:15" x14ac:dyDescent="0.25">
      <c r="A89" s="137"/>
      <c r="B89" s="137"/>
      <c r="C89" s="81" t="s">
        <v>26</v>
      </c>
      <c r="D89" s="87" t="s">
        <v>243</v>
      </c>
      <c r="E89" s="100"/>
      <c r="F89" s="100"/>
      <c r="G89" s="101"/>
      <c r="H89" s="29" t="s">
        <v>25</v>
      </c>
      <c r="I89" s="22">
        <v>480</v>
      </c>
      <c r="J89" s="29" t="s">
        <v>25</v>
      </c>
      <c r="K89" s="22">
        <f t="shared" si="6"/>
        <v>0</v>
      </c>
    </row>
    <row r="90" spans="1:15" x14ac:dyDescent="0.25">
      <c r="A90" s="137"/>
      <c r="B90" s="137"/>
      <c r="C90" s="81" t="s">
        <v>28</v>
      </c>
      <c r="D90" s="82" t="s">
        <v>90</v>
      </c>
      <c r="E90" s="83"/>
      <c r="F90" s="83"/>
      <c r="G90" s="84"/>
      <c r="H90" s="29" t="s">
        <v>25</v>
      </c>
      <c r="I90" s="22">
        <v>2800</v>
      </c>
      <c r="J90" s="29" t="s">
        <v>25</v>
      </c>
      <c r="K90" s="22">
        <f t="shared" si="6"/>
        <v>0</v>
      </c>
    </row>
    <row r="91" spans="1:15" x14ac:dyDescent="0.25">
      <c r="A91" s="137"/>
      <c r="B91" s="137"/>
      <c r="C91" s="81" t="s">
        <v>28</v>
      </c>
      <c r="D91" s="82" t="s">
        <v>30</v>
      </c>
      <c r="E91" s="83"/>
      <c r="F91" s="83"/>
      <c r="G91" s="84"/>
      <c r="H91" s="29" t="s">
        <v>25</v>
      </c>
      <c r="I91" s="22">
        <v>5000</v>
      </c>
      <c r="J91" s="29" t="s">
        <v>25</v>
      </c>
      <c r="K91" s="22">
        <f t="shared" si="6"/>
        <v>0</v>
      </c>
    </row>
    <row r="92" spans="1:15" x14ac:dyDescent="0.25">
      <c r="A92" s="137"/>
      <c r="B92" s="137"/>
      <c r="C92" s="81" t="s">
        <v>28</v>
      </c>
      <c r="D92" s="82" t="s">
        <v>109</v>
      </c>
      <c r="E92" s="83"/>
      <c r="F92" s="83"/>
      <c r="G92" s="84"/>
      <c r="H92" s="29" t="s">
        <v>25</v>
      </c>
      <c r="I92" s="22">
        <v>10000</v>
      </c>
      <c r="J92" s="29" t="s">
        <v>25</v>
      </c>
      <c r="K92" s="22">
        <f t="shared" si="6"/>
        <v>0</v>
      </c>
    </row>
    <row r="93" spans="1:15" x14ac:dyDescent="0.25">
      <c r="A93" s="137"/>
      <c r="B93" s="137"/>
      <c r="C93" s="81" t="s">
        <v>28</v>
      </c>
      <c r="D93" s="82" t="s">
        <v>31</v>
      </c>
      <c r="E93" s="83"/>
      <c r="F93" s="83"/>
      <c r="G93" s="84"/>
      <c r="H93" s="29" t="s">
        <v>25</v>
      </c>
      <c r="I93" s="22">
        <v>15000</v>
      </c>
      <c r="J93" s="29" t="s">
        <v>25</v>
      </c>
      <c r="K93" s="22">
        <f t="shared" si="6"/>
        <v>0</v>
      </c>
    </row>
    <row r="94" spans="1:15" x14ac:dyDescent="0.25">
      <c r="A94" s="137"/>
      <c r="B94" s="137"/>
      <c r="C94" s="81" t="s">
        <v>28</v>
      </c>
      <c r="D94" s="82" t="s">
        <v>32</v>
      </c>
      <c r="E94" s="83"/>
      <c r="F94" s="83"/>
      <c r="G94" s="84"/>
      <c r="H94" s="29" t="s">
        <v>25</v>
      </c>
      <c r="I94" s="22">
        <v>20000</v>
      </c>
      <c r="J94" s="29" t="s">
        <v>25</v>
      </c>
      <c r="K94" s="22">
        <f t="shared" si="6"/>
        <v>0</v>
      </c>
    </row>
    <row r="95" spans="1:15" x14ac:dyDescent="0.25">
      <c r="A95" s="137"/>
      <c r="B95" s="137"/>
      <c r="C95" s="81" t="s">
        <v>28</v>
      </c>
      <c r="D95" s="82" t="s">
        <v>75</v>
      </c>
      <c r="E95" s="83"/>
      <c r="F95" s="83"/>
      <c r="G95" s="84"/>
      <c r="H95" s="29" t="s">
        <v>25</v>
      </c>
      <c r="I95" s="22">
        <v>3000</v>
      </c>
      <c r="J95" s="29" t="s">
        <v>25</v>
      </c>
      <c r="K95" s="22">
        <f t="shared" si="6"/>
        <v>0</v>
      </c>
      <c r="L95" s="78"/>
      <c r="N95" s="78"/>
      <c r="O95" s="48"/>
    </row>
    <row r="96" spans="1:15" x14ac:dyDescent="0.25">
      <c r="A96" s="137"/>
      <c r="B96" s="137"/>
      <c r="C96" s="81" t="s">
        <v>28</v>
      </c>
      <c r="D96" s="82" t="s">
        <v>33</v>
      </c>
      <c r="E96" s="83"/>
      <c r="F96" s="83"/>
      <c r="G96" s="84"/>
      <c r="H96" s="29" t="s">
        <v>25</v>
      </c>
      <c r="I96" s="22">
        <v>3000</v>
      </c>
      <c r="J96" s="29" t="s">
        <v>25</v>
      </c>
      <c r="K96" s="22">
        <f t="shared" si="6"/>
        <v>0</v>
      </c>
    </row>
    <row r="97" spans="1:12" x14ac:dyDescent="0.25">
      <c r="A97" s="137"/>
      <c r="B97" s="137"/>
      <c r="C97" s="81" t="s">
        <v>28</v>
      </c>
      <c r="D97" s="82" t="s">
        <v>110</v>
      </c>
      <c r="E97" s="83"/>
      <c r="F97" s="83"/>
      <c r="G97" s="84"/>
      <c r="H97" s="29" t="s">
        <v>25</v>
      </c>
      <c r="I97" s="22">
        <v>3800</v>
      </c>
      <c r="J97" s="29" t="s">
        <v>25</v>
      </c>
      <c r="K97" s="22">
        <f t="shared" si="6"/>
        <v>0</v>
      </c>
    </row>
    <row r="98" spans="1:12" x14ac:dyDescent="0.25">
      <c r="A98" s="137"/>
      <c r="B98" s="137"/>
      <c r="C98" s="81" t="s">
        <v>28</v>
      </c>
      <c r="D98" s="82" t="s">
        <v>111</v>
      </c>
      <c r="E98" s="83"/>
      <c r="F98" s="83"/>
      <c r="G98" s="84"/>
      <c r="H98" s="29" t="s">
        <v>25</v>
      </c>
      <c r="I98" s="22">
        <v>3800</v>
      </c>
      <c r="J98" s="29" t="s">
        <v>25</v>
      </c>
      <c r="K98" s="22">
        <f t="shared" si="6"/>
        <v>0</v>
      </c>
      <c r="L98" s="78"/>
    </row>
    <row r="99" spans="1:12" x14ac:dyDescent="0.25">
      <c r="A99" s="137"/>
      <c r="B99" s="137"/>
      <c r="C99" s="81" t="s">
        <v>28</v>
      </c>
      <c r="D99" s="82" t="s">
        <v>112</v>
      </c>
      <c r="E99" s="83"/>
      <c r="F99" s="83"/>
      <c r="G99" s="84"/>
      <c r="H99" s="29" t="s">
        <v>25</v>
      </c>
      <c r="I99" s="22">
        <v>4500</v>
      </c>
      <c r="J99" s="29" t="s">
        <v>25</v>
      </c>
      <c r="K99" s="22">
        <f t="shared" si="6"/>
        <v>0</v>
      </c>
    </row>
    <row r="100" spans="1:12" x14ac:dyDescent="0.25">
      <c r="A100" s="137"/>
      <c r="B100" s="137"/>
      <c r="C100" s="81" t="s">
        <v>28</v>
      </c>
      <c r="D100" s="82" t="s">
        <v>113</v>
      </c>
      <c r="E100" s="83"/>
      <c r="F100" s="83"/>
      <c r="G100" s="84"/>
      <c r="H100" s="29" t="s">
        <v>25</v>
      </c>
      <c r="I100" s="22">
        <v>15000</v>
      </c>
      <c r="J100" s="29" t="s">
        <v>25</v>
      </c>
      <c r="K100" s="22">
        <f t="shared" si="6"/>
        <v>0</v>
      </c>
    </row>
    <row r="101" spans="1:12" x14ac:dyDescent="0.25">
      <c r="A101" s="137"/>
      <c r="B101" s="137"/>
      <c r="C101" s="81" t="s">
        <v>28</v>
      </c>
      <c r="D101" s="82" t="s">
        <v>114</v>
      </c>
      <c r="E101" s="83"/>
      <c r="F101" s="83"/>
      <c r="G101" s="84"/>
      <c r="H101" s="29" t="s">
        <v>25</v>
      </c>
      <c r="I101" s="22">
        <v>15000</v>
      </c>
      <c r="J101" s="29" t="s">
        <v>25</v>
      </c>
      <c r="K101" s="22">
        <f t="shared" si="6"/>
        <v>0</v>
      </c>
      <c r="L101" s="78"/>
    </row>
    <row r="102" spans="1:12" x14ac:dyDescent="0.25">
      <c r="A102" s="137"/>
      <c r="B102" s="137"/>
      <c r="C102" s="81" t="s">
        <v>28</v>
      </c>
      <c r="D102" s="82" t="s">
        <v>115</v>
      </c>
      <c r="E102" s="83"/>
      <c r="F102" s="83"/>
      <c r="G102" s="84"/>
      <c r="H102" s="29" t="s">
        <v>25</v>
      </c>
      <c r="I102" s="22">
        <v>3500</v>
      </c>
      <c r="J102" s="29" t="s">
        <v>25</v>
      </c>
      <c r="K102" s="22">
        <f t="shared" si="6"/>
        <v>0</v>
      </c>
    </row>
    <row r="103" spans="1:12" x14ac:dyDescent="0.25">
      <c r="A103" s="137"/>
      <c r="B103" s="137"/>
      <c r="C103" s="81" t="s">
        <v>28</v>
      </c>
      <c r="D103" s="82" t="s">
        <v>116</v>
      </c>
      <c r="E103" s="83"/>
      <c r="F103" s="83"/>
      <c r="G103" s="84"/>
      <c r="H103" s="29" t="s">
        <v>25</v>
      </c>
      <c r="I103" s="22">
        <v>3500</v>
      </c>
      <c r="J103" s="29" t="s">
        <v>25</v>
      </c>
      <c r="K103" s="22">
        <f t="shared" si="6"/>
        <v>0</v>
      </c>
    </row>
    <row r="104" spans="1:12" x14ac:dyDescent="0.25">
      <c r="A104" s="137"/>
      <c r="B104" s="137"/>
      <c r="C104" s="81" t="s">
        <v>28</v>
      </c>
      <c r="D104" s="82" t="s">
        <v>117</v>
      </c>
      <c r="E104" s="83"/>
      <c r="F104" s="83"/>
      <c r="G104" s="84"/>
      <c r="H104" s="29" t="s">
        <v>25</v>
      </c>
      <c r="I104" s="22">
        <v>4000</v>
      </c>
      <c r="J104" s="29" t="s">
        <v>25</v>
      </c>
      <c r="K104" s="22">
        <f t="shared" si="6"/>
        <v>0</v>
      </c>
    </row>
    <row r="105" spans="1:12" x14ac:dyDescent="0.25">
      <c r="A105" s="137"/>
      <c r="B105" s="137"/>
      <c r="C105" s="81" t="s">
        <v>28</v>
      </c>
      <c r="D105" s="82" t="s">
        <v>118</v>
      </c>
      <c r="E105" s="83"/>
      <c r="F105" s="83"/>
      <c r="G105" s="84"/>
      <c r="H105" s="29" t="s">
        <v>25</v>
      </c>
      <c r="I105" s="22">
        <v>3500</v>
      </c>
      <c r="J105" s="29" t="s">
        <v>25</v>
      </c>
      <c r="K105" s="22">
        <f t="shared" si="6"/>
        <v>0</v>
      </c>
    </row>
    <row r="106" spans="1:12" x14ac:dyDescent="0.25">
      <c r="A106" s="137"/>
      <c r="B106" s="137"/>
      <c r="C106" s="81" t="s">
        <v>28</v>
      </c>
      <c r="D106" s="82" t="s">
        <v>119</v>
      </c>
      <c r="E106" s="83"/>
      <c r="F106" s="83"/>
      <c r="G106" s="84"/>
      <c r="H106" s="29" t="s">
        <v>25</v>
      </c>
      <c r="I106" s="22">
        <v>6000</v>
      </c>
      <c r="J106" s="29" t="s">
        <v>25</v>
      </c>
      <c r="K106" s="22">
        <f t="shared" si="6"/>
        <v>0</v>
      </c>
    </row>
    <row r="107" spans="1:12" x14ac:dyDescent="0.25">
      <c r="A107" s="137"/>
      <c r="B107" s="137"/>
      <c r="C107" s="81" t="s">
        <v>28</v>
      </c>
      <c r="D107" s="82" t="s">
        <v>120</v>
      </c>
      <c r="E107" s="83"/>
      <c r="F107" s="83"/>
      <c r="G107" s="84"/>
      <c r="H107" s="29" t="s">
        <v>25</v>
      </c>
      <c r="I107" s="22">
        <v>300</v>
      </c>
      <c r="J107" s="29" t="s">
        <v>25</v>
      </c>
      <c r="K107" s="22">
        <f t="shared" si="6"/>
        <v>0</v>
      </c>
    </row>
    <row r="108" spans="1:12" x14ac:dyDescent="0.25">
      <c r="A108" s="137"/>
      <c r="B108" s="137"/>
      <c r="C108" s="81" t="s">
        <v>28</v>
      </c>
      <c r="D108" s="87" t="s">
        <v>244</v>
      </c>
      <c r="E108" s="100"/>
      <c r="F108" s="100"/>
      <c r="G108" s="101"/>
      <c r="H108" s="29" t="s">
        <v>25</v>
      </c>
      <c r="I108" s="22">
        <v>1000</v>
      </c>
      <c r="J108" s="29" t="s">
        <v>25</v>
      </c>
      <c r="K108" s="22">
        <f>SUM(I108*A108)</f>
        <v>0</v>
      </c>
    </row>
    <row r="109" spans="1:12" x14ac:dyDescent="0.25">
      <c r="A109" s="192"/>
      <c r="B109" s="193"/>
      <c r="C109" s="81"/>
      <c r="D109" s="136"/>
      <c r="E109" s="136"/>
      <c r="F109" s="136"/>
      <c r="G109" s="136"/>
      <c r="H109" s="29"/>
      <c r="I109" s="22"/>
      <c r="J109" s="29"/>
      <c r="K109" s="22"/>
    </row>
    <row r="110" spans="1:12" x14ac:dyDescent="0.25">
      <c r="A110" s="137"/>
      <c r="B110" s="137"/>
      <c r="C110" s="23"/>
      <c r="D110" s="136"/>
      <c r="E110" s="136"/>
      <c r="F110" s="136"/>
      <c r="G110" s="136"/>
      <c r="H110" s="29"/>
      <c r="I110" s="22"/>
      <c r="J110" s="29"/>
      <c r="K110" s="22"/>
    </row>
    <row r="111" spans="1:12" x14ac:dyDescent="0.25">
      <c r="A111" s="137"/>
      <c r="B111" s="137"/>
      <c r="C111" s="38"/>
      <c r="D111" s="177"/>
      <c r="E111" s="178"/>
      <c r="F111" s="178"/>
      <c r="G111" s="179"/>
      <c r="H111" s="29"/>
      <c r="I111" s="22"/>
      <c r="J111" s="29"/>
      <c r="K111" s="22"/>
    </row>
    <row r="112" spans="1:12" ht="12.75" customHeight="1" x14ac:dyDescent="0.25">
      <c r="A112" s="155"/>
      <c r="B112" s="156"/>
      <c r="C112" s="23"/>
      <c r="D112" s="157"/>
      <c r="E112" s="158"/>
      <c r="F112" s="158"/>
      <c r="G112" s="159"/>
      <c r="H112" s="29"/>
      <c r="I112" s="22"/>
      <c r="J112" s="29"/>
      <c r="K112" s="22"/>
    </row>
    <row r="113" spans="1:11" x14ac:dyDescent="0.25">
      <c r="A113" s="160"/>
      <c r="B113" s="160"/>
      <c r="C113" s="23"/>
      <c r="D113" s="161"/>
      <c r="E113" s="162"/>
      <c r="F113" s="162"/>
      <c r="G113" s="163"/>
      <c r="I113" s="22"/>
      <c r="J113" s="29"/>
      <c r="K113" s="22"/>
    </row>
    <row r="114" spans="1:11" x14ac:dyDescent="0.25">
      <c r="A114" s="160"/>
      <c r="B114" s="160"/>
      <c r="C114" s="23"/>
      <c r="D114" s="161"/>
      <c r="E114" s="162"/>
      <c r="F114" s="162"/>
      <c r="G114" s="163"/>
      <c r="H114" s="29"/>
      <c r="I114" s="22"/>
      <c r="J114" s="29"/>
      <c r="K114" s="22"/>
    </row>
    <row r="115" spans="1:11" x14ac:dyDescent="0.25">
      <c r="A115" s="160"/>
      <c r="B115" s="160"/>
      <c r="C115" s="23"/>
      <c r="D115" s="161"/>
      <c r="E115" s="162"/>
      <c r="F115" s="162"/>
      <c r="G115" s="163"/>
      <c r="H115" s="29"/>
      <c r="I115" s="22"/>
      <c r="J115" s="29"/>
      <c r="K115" s="22"/>
    </row>
    <row r="116" spans="1:11" x14ac:dyDescent="0.25">
      <c r="A116" s="160"/>
      <c r="B116" s="160"/>
      <c r="C116" s="23"/>
      <c r="D116" s="161"/>
      <c r="E116" s="162"/>
      <c r="F116" s="162"/>
      <c r="G116" s="163"/>
      <c r="H116" s="29"/>
      <c r="I116" s="22"/>
      <c r="J116" s="29"/>
      <c r="K116" s="22"/>
    </row>
    <row r="117" spans="1:11" x14ac:dyDescent="0.25">
      <c r="A117" s="160"/>
      <c r="B117" s="160"/>
      <c r="C117" s="23"/>
      <c r="D117" s="161"/>
      <c r="E117" s="162"/>
      <c r="F117" s="162"/>
      <c r="G117" s="163"/>
      <c r="H117" s="29"/>
      <c r="I117" s="22"/>
      <c r="J117" s="29"/>
      <c r="K117" s="22"/>
    </row>
    <row r="118" spans="1:11" x14ac:dyDescent="0.25">
      <c r="A118" s="160"/>
      <c r="B118" s="160"/>
      <c r="C118" s="23"/>
      <c r="D118" s="161"/>
      <c r="E118" s="162"/>
      <c r="F118" s="162"/>
      <c r="G118" s="163"/>
      <c r="H118" s="29"/>
      <c r="I118" s="22"/>
      <c r="J118" s="29"/>
      <c r="K118" s="22"/>
    </row>
    <row r="119" spans="1:11" x14ac:dyDescent="0.25">
      <c r="A119" s="160"/>
      <c r="B119" s="160"/>
      <c r="C119" s="104"/>
      <c r="D119" s="161"/>
      <c r="E119" s="162"/>
      <c r="F119" s="162"/>
      <c r="G119" s="163"/>
      <c r="H119" s="29"/>
      <c r="I119" s="22"/>
      <c r="J119" s="29"/>
      <c r="K119" s="22"/>
    </row>
    <row r="120" spans="1:11" x14ac:dyDescent="0.25">
      <c r="A120" s="160"/>
      <c r="B120" s="160"/>
      <c r="C120" s="104"/>
      <c r="D120" s="161"/>
      <c r="E120" s="162"/>
      <c r="F120" s="162"/>
      <c r="G120" s="163"/>
      <c r="H120" s="29"/>
      <c r="I120" s="22"/>
      <c r="J120" s="29"/>
      <c r="K120" s="22"/>
    </row>
    <row r="121" spans="1:11" x14ac:dyDescent="0.25">
      <c r="A121" s="160"/>
      <c r="B121" s="160"/>
      <c r="C121" s="104"/>
      <c r="D121" s="161"/>
      <c r="E121" s="162"/>
      <c r="F121" s="162"/>
      <c r="G121" s="163"/>
      <c r="H121" s="29"/>
      <c r="I121" s="22"/>
      <c r="J121" s="29"/>
      <c r="K121" s="22"/>
    </row>
    <row r="122" spans="1:11" x14ac:dyDescent="0.25">
      <c r="A122" s="160"/>
      <c r="B122" s="160"/>
      <c r="C122" s="104"/>
      <c r="D122" s="161"/>
      <c r="E122" s="162"/>
      <c r="F122" s="162"/>
      <c r="G122" s="163"/>
      <c r="H122" s="29"/>
      <c r="I122" s="22"/>
      <c r="J122" s="29"/>
      <c r="K122" s="22"/>
    </row>
    <row r="123" spans="1:11" x14ac:dyDescent="0.25">
      <c r="A123" s="160"/>
      <c r="B123" s="160"/>
      <c r="C123" s="104"/>
      <c r="D123" s="161"/>
      <c r="E123" s="162"/>
      <c r="F123" s="162"/>
      <c r="G123" s="163"/>
      <c r="H123" s="29"/>
      <c r="I123" s="22"/>
      <c r="J123" s="29"/>
      <c r="K123" s="22"/>
    </row>
    <row r="124" spans="1:11" x14ac:dyDescent="0.25">
      <c r="A124" s="160"/>
      <c r="B124" s="160"/>
      <c r="C124" s="104"/>
      <c r="D124" s="161"/>
      <c r="E124" s="162"/>
      <c r="F124" s="162"/>
      <c r="G124" s="163"/>
      <c r="H124" s="29"/>
      <c r="I124" s="22"/>
      <c r="J124" s="29"/>
      <c r="K124" s="22"/>
    </row>
    <row r="125" spans="1:11" x14ac:dyDescent="0.25">
      <c r="A125" s="160"/>
      <c r="B125" s="160"/>
      <c r="C125" s="104"/>
      <c r="D125" s="161"/>
      <c r="E125" s="162"/>
      <c r="F125" s="162"/>
      <c r="G125" s="163"/>
      <c r="H125" s="29"/>
      <c r="I125" s="22"/>
      <c r="J125" s="29"/>
      <c r="K125" s="22"/>
    </row>
    <row r="126" spans="1:11" x14ac:dyDescent="0.25">
      <c r="A126" s="160"/>
      <c r="B126" s="160"/>
      <c r="C126" s="104"/>
      <c r="D126" s="161"/>
      <c r="E126" s="162"/>
      <c r="F126" s="162"/>
      <c r="G126" s="163"/>
      <c r="H126" s="29"/>
      <c r="I126" s="22"/>
      <c r="J126" s="29"/>
      <c r="K126" s="22"/>
    </row>
    <row r="127" spans="1:11" x14ac:dyDescent="0.25">
      <c r="A127" s="160"/>
      <c r="B127" s="160"/>
      <c r="C127" s="23"/>
      <c r="D127" s="161"/>
      <c r="E127" s="162"/>
      <c r="F127" s="162"/>
      <c r="G127" s="163"/>
      <c r="H127" s="29"/>
      <c r="I127" s="22"/>
      <c r="J127" s="29"/>
      <c r="K127" s="22"/>
    </row>
    <row r="128" spans="1:11" x14ac:dyDescent="0.25">
      <c r="A128" s="160"/>
      <c r="B128" s="160"/>
      <c r="C128" s="38"/>
      <c r="D128" s="164" t="s">
        <v>121</v>
      </c>
      <c r="E128" s="164"/>
      <c r="F128" s="164"/>
      <c r="G128" s="164"/>
      <c r="H128" s="30"/>
      <c r="I128" s="31"/>
      <c r="J128" s="30"/>
      <c r="K128" s="31"/>
    </row>
    <row r="129" spans="1:11" x14ac:dyDescent="0.25">
      <c r="A129" s="160"/>
      <c r="B129" s="160"/>
      <c r="C129" s="81" t="s">
        <v>27</v>
      </c>
      <c r="D129" s="157" t="s">
        <v>153</v>
      </c>
      <c r="E129" s="158"/>
      <c r="F129" s="158"/>
      <c r="G129" s="159"/>
      <c r="H129" s="29" t="s">
        <v>25</v>
      </c>
      <c r="I129" s="22">
        <v>2</v>
      </c>
      <c r="J129" s="14" t="s">
        <v>25</v>
      </c>
      <c r="K129" s="22">
        <f t="shared" ref="K129:K136" si="7">SUM(I129*A129)</f>
        <v>0</v>
      </c>
    </row>
    <row r="130" spans="1:11" x14ac:dyDescent="0.25">
      <c r="A130" s="160"/>
      <c r="B130" s="160"/>
      <c r="C130" s="81" t="s">
        <v>28</v>
      </c>
      <c r="D130" s="161" t="s">
        <v>122</v>
      </c>
      <c r="E130" s="162"/>
      <c r="F130" s="162"/>
      <c r="G130" s="163"/>
      <c r="H130" s="2" t="s">
        <v>25</v>
      </c>
      <c r="I130" s="22">
        <v>150</v>
      </c>
      <c r="J130" s="29" t="s">
        <v>25</v>
      </c>
      <c r="K130" s="22">
        <f t="shared" si="7"/>
        <v>0</v>
      </c>
    </row>
    <row r="131" spans="1:11" x14ac:dyDescent="0.25">
      <c r="A131" s="160"/>
      <c r="B131" s="160"/>
      <c r="C131" s="81" t="s">
        <v>28</v>
      </c>
      <c r="D131" s="161" t="s">
        <v>123</v>
      </c>
      <c r="E131" s="162"/>
      <c r="F131" s="162"/>
      <c r="G131" s="163"/>
      <c r="H131" s="29" t="s">
        <v>25</v>
      </c>
      <c r="I131" s="22">
        <v>200</v>
      </c>
      <c r="J131" s="29" t="s">
        <v>25</v>
      </c>
      <c r="K131" s="22">
        <f t="shared" si="7"/>
        <v>0</v>
      </c>
    </row>
    <row r="132" spans="1:11" x14ac:dyDescent="0.25">
      <c r="A132" s="160"/>
      <c r="B132" s="160"/>
      <c r="C132" s="81" t="s">
        <v>28</v>
      </c>
      <c r="D132" s="161" t="s">
        <v>72</v>
      </c>
      <c r="E132" s="162"/>
      <c r="F132" s="162"/>
      <c r="G132" s="163"/>
      <c r="H132" s="29" t="s">
        <v>25</v>
      </c>
      <c r="I132" s="22">
        <v>400</v>
      </c>
      <c r="J132" s="29" t="s">
        <v>25</v>
      </c>
      <c r="K132" s="22">
        <f t="shared" si="7"/>
        <v>0</v>
      </c>
    </row>
    <row r="133" spans="1:11" x14ac:dyDescent="0.25">
      <c r="A133" s="160"/>
      <c r="B133" s="160"/>
      <c r="C133" s="81" t="s">
        <v>28</v>
      </c>
      <c r="D133" s="161" t="s">
        <v>124</v>
      </c>
      <c r="E133" s="162"/>
      <c r="F133" s="162"/>
      <c r="G133" s="163"/>
      <c r="H133" s="29" t="s">
        <v>25</v>
      </c>
      <c r="I133" s="22">
        <v>250</v>
      </c>
      <c r="J133" s="29" t="s">
        <v>25</v>
      </c>
      <c r="K133" s="22">
        <f t="shared" si="7"/>
        <v>0</v>
      </c>
    </row>
    <row r="134" spans="1:11" x14ac:dyDescent="0.25">
      <c r="A134" s="160"/>
      <c r="B134" s="160"/>
      <c r="C134" s="81" t="s">
        <v>28</v>
      </c>
      <c r="D134" s="161" t="s">
        <v>125</v>
      </c>
      <c r="E134" s="162"/>
      <c r="F134" s="162"/>
      <c r="G134" s="163"/>
      <c r="H134" s="29" t="s">
        <v>25</v>
      </c>
      <c r="I134" s="22">
        <v>500</v>
      </c>
      <c r="J134" s="29" t="s">
        <v>25</v>
      </c>
      <c r="K134" s="22">
        <f t="shared" si="7"/>
        <v>0</v>
      </c>
    </row>
    <row r="135" spans="1:11" ht="12.75" customHeight="1" x14ac:dyDescent="0.25">
      <c r="A135" s="172"/>
      <c r="B135" s="172"/>
      <c r="C135" s="81" t="s">
        <v>28</v>
      </c>
      <c r="D135" s="161" t="s">
        <v>126</v>
      </c>
      <c r="E135" s="162"/>
      <c r="F135" s="162"/>
      <c r="G135" s="163"/>
      <c r="H135" s="29" t="s">
        <v>25</v>
      </c>
      <c r="I135" s="22">
        <v>400</v>
      </c>
      <c r="J135" s="29" t="s">
        <v>25</v>
      </c>
      <c r="K135" s="22">
        <f t="shared" si="7"/>
        <v>0</v>
      </c>
    </row>
    <row r="136" spans="1:11" x14ac:dyDescent="0.25">
      <c r="A136" s="160"/>
      <c r="B136" s="160"/>
      <c r="C136" s="81" t="s">
        <v>28</v>
      </c>
      <c r="D136" s="161" t="s">
        <v>127</v>
      </c>
      <c r="E136" s="162"/>
      <c r="F136" s="162"/>
      <c r="G136" s="163"/>
      <c r="H136" s="29" t="s">
        <v>25</v>
      </c>
      <c r="I136" s="22">
        <v>450</v>
      </c>
      <c r="J136" s="29" t="s">
        <v>25</v>
      </c>
      <c r="K136" s="22">
        <f t="shared" si="7"/>
        <v>0</v>
      </c>
    </row>
    <row r="137" spans="1:11" x14ac:dyDescent="0.25">
      <c r="A137" s="160"/>
      <c r="B137" s="160"/>
      <c r="C137" s="81" t="s">
        <v>28</v>
      </c>
      <c r="D137" s="161" t="s">
        <v>128</v>
      </c>
      <c r="E137" s="162"/>
      <c r="F137" s="162"/>
      <c r="G137" s="163"/>
      <c r="H137" s="29" t="s">
        <v>25</v>
      </c>
      <c r="I137" s="22">
        <v>90</v>
      </c>
      <c r="J137" s="29" t="s">
        <v>25</v>
      </c>
      <c r="K137" s="22">
        <f t="shared" ref="K137:K145" si="8">SUM(I137*A137)</f>
        <v>0</v>
      </c>
    </row>
    <row r="138" spans="1:11" x14ac:dyDescent="0.25">
      <c r="A138" s="160"/>
      <c r="B138" s="160"/>
      <c r="C138" s="81" t="s">
        <v>28</v>
      </c>
      <c r="D138" s="161" t="s">
        <v>129</v>
      </c>
      <c r="E138" s="162"/>
      <c r="F138" s="162"/>
      <c r="G138" s="163"/>
      <c r="H138" s="29" t="s">
        <v>25</v>
      </c>
      <c r="I138" s="22">
        <v>60</v>
      </c>
      <c r="J138" s="29" t="s">
        <v>25</v>
      </c>
      <c r="K138" s="22">
        <f t="shared" si="8"/>
        <v>0</v>
      </c>
    </row>
    <row r="139" spans="1:11" x14ac:dyDescent="0.25">
      <c r="A139" s="160"/>
      <c r="B139" s="160"/>
      <c r="C139" s="81" t="s">
        <v>28</v>
      </c>
      <c r="D139" s="161" t="s">
        <v>130</v>
      </c>
      <c r="E139" s="162"/>
      <c r="F139" s="162"/>
      <c r="G139" s="163"/>
      <c r="H139" s="29" t="s">
        <v>25</v>
      </c>
      <c r="I139" s="22">
        <v>120</v>
      </c>
      <c r="J139" s="29" t="s">
        <v>25</v>
      </c>
      <c r="K139" s="22">
        <f t="shared" si="8"/>
        <v>0</v>
      </c>
    </row>
    <row r="140" spans="1:11" x14ac:dyDescent="0.25">
      <c r="A140" s="160"/>
      <c r="B140" s="160"/>
      <c r="C140" s="81" t="s">
        <v>28</v>
      </c>
      <c r="D140" s="161" t="s">
        <v>131</v>
      </c>
      <c r="E140" s="162"/>
      <c r="F140" s="162"/>
      <c r="G140" s="163"/>
      <c r="H140" s="29" t="s">
        <v>25</v>
      </c>
      <c r="I140" s="22">
        <v>5</v>
      </c>
      <c r="J140" s="29" t="s">
        <v>25</v>
      </c>
      <c r="K140" s="22">
        <f t="shared" si="8"/>
        <v>0</v>
      </c>
    </row>
    <row r="141" spans="1:11" x14ac:dyDescent="0.25">
      <c r="A141" s="160"/>
      <c r="B141" s="160"/>
      <c r="C141" s="81" t="s">
        <v>26</v>
      </c>
      <c r="D141" s="161" t="s">
        <v>132</v>
      </c>
      <c r="E141" s="162"/>
      <c r="F141" s="162"/>
      <c r="G141" s="163"/>
      <c r="H141" s="29" t="s">
        <v>25</v>
      </c>
      <c r="I141" s="22">
        <v>0.5</v>
      </c>
      <c r="J141" s="29" t="s">
        <v>25</v>
      </c>
      <c r="K141" s="22">
        <f t="shared" si="8"/>
        <v>0</v>
      </c>
    </row>
    <row r="142" spans="1:11" x14ac:dyDescent="0.25">
      <c r="A142" s="160"/>
      <c r="B142" s="160"/>
      <c r="C142" s="81" t="s">
        <v>26</v>
      </c>
      <c r="D142" s="176" t="s">
        <v>245</v>
      </c>
      <c r="E142" s="180"/>
      <c r="F142" s="180"/>
      <c r="G142" s="181"/>
      <c r="H142" s="29" t="s">
        <v>25</v>
      </c>
      <c r="I142" s="22">
        <v>1</v>
      </c>
      <c r="J142" s="29" t="s">
        <v>25</v>
      </c>
      <c r="K142" s="22">
        <f t="shared" si="8"/>
        <v>0</v>
      </c>
    </row>
    <row r="143" spans="1:11" x14ac:dyDescent="0.25">
      <c r="A143" s="160"/>
      <c r="B143" s="160"/>
      <c r="C143" s="81" t="s">
        <v>26</v>
      </c>
      <c r="D143" s="157" t="s">
        <v>133</v>
      </c>
      <c r="E143" s="180"/>
      <c r="F143" s="180"/>
      <c r="G143" s="181"/>
      <c r="H143" s="29" t="s">
        <v>25</v>
      </c>
      <c r="I143" s="22">
        <v>1.5</v>
      </c>
      <c r="J143" s="29" t="s">
        <v>25</v>
      </c>
      <c r="K143" s="22">
        <f t="shared" si="8"/>
        <v>0</v>
      </c>
    </row>
    <row r="144" spans="1:11" x14ac:dyDescent="0.25">
      <c r="A144" s="160"/>
      <c r="B144" s="160"/>
      <c r="C144" s="81" t="s">
        <v>27</v>
      </c>
      <c r="D144" s="176" t="s">
        <v>246</v>
      </c>
      <c r="E144" s="158"/>
      <c r="F144" s="158"/>
      <c r="G144" s="159"/>
      <c r="H144" s="29" t="s">
        <v>25</v>
      </c>
      <c r="I144" s="22">
        <v>3</v>
      </c>
      <c r="J144" s="29" t="s">
        <v>25</v>
      </c>
      <c r="K144" s="22">
        <f t="shared" si="8"/>
        <v>0</v>
      </c>
    </row>
    <row r="145" spans="1:11" x14ac:dyDescent="0.25">
      <c r="A145" s="160"/>
      <c r="B145" s="160"/>
      <c r="C145" s="81" t="s">
        <v>27</v>
      </c>
      <c r="D145" s="157" t="s">
        <v>134</v>
      </c>
      <c r="E145" s="158"/>
      <c r="F145" s="158"/>
      <c r="G145" s="159"/>
      <c r="H145" s="29" t="s">
        <v>25</v>
      </c>
      <c r="I145" s="22">
        <v>6</v>
      </c>
      <c r="J145" s="29" t="s">
        <v>25</v>
      </c>
      <c r="K145" s="22">
        <f t="shared" si="8"/>
        <v>0</v>
      </c>
    </row>
    <row r="146" spans="1:11" x14ac:dyDescent="0.25">
      <c r="A146" s="160"/>
      <c r="B146" s="160"/>
      <c r="C146" s="81" t="s">
        <v>28</v>
      </c>
      <c r="D146" s="115" t="s">
        <v>167</v>
      </c>
      <c r="E146" s="83"/>
      <c r="F146" s="83"/>
      <c r="G146" s="84"/>
      <c r="H146" s="29" t="s">
        <v>25</v>
      </c>
      <c r="I146" s="22">
        <v>500000</v>
      </c>
      <c r="J146" s="29" t="s">
        <v>25</v>
      </c>
      <c r="K146" s="22">
        <f>SUM(I146*A146)</f>
        <v>0</v>
      </c>
    </row>
    <row r="147" spans="1:11" x14ac:dyDescent="0.25">
      <c r="A147" s="160"/>
      <c r="B147" s="160"/>
      <c r="C147" s="81"/>
      <c r="D147" s="82"/>
      <c r="E147" s="83"/>
      <c r="F147" s="83"/>
      <c r="G147" s="84"/>
      <c r="H147" s="29"/>
      <c r="I147" s="22"/>
      <c r="J147" s="29"/>
      <c r="K147" s="22"/>
    </row>
    <row r="148" spans="1:11" x14ac:dyDescent="0.25">
      <c r="A148" s="160"/>
      <c r="B148" s="160"/>
      <c r="C148" s="81"/>
      <c r="D148" s="82"/>
      <c r="E148" s="83"/>
      <c r="F148" s="83"/>
      <c r="G148" s="84"/>
      <c r="H148" s="29"/>
      <c r="I148" s="22"/>
      <c r="J148" s="29"/>
      <c r="K148" s="22"/>
    </row>
    <row r="149" spans="1:11" x14ac:dyDescent="0.25">
      <c r="A149" s="160"/>
      <c r="B149" s="160"/>
      <c r="C149" s="105"/>
      <c r="D149" s="173" t="s">
        <v>135</v>
      </c>
      <c r="E149" s="174"/>
      <c r="F149" s="174"/>
      <c r="G149" s="175"/>
      <c r="H149" s="29"/>
      <c r="I149" s="22"/>
      <c r="J149" s="29"/>
      <c r="K149" s="22"/>
    </row>
    <row r="150" spans="1:11" x14ac:dyDescent="0.25">
      <c r="A150" s="160"/>
      <c r="B150" s="160"/>
      <c r="C150" s="105" t="s">
        <v>27</v>
      </c>
      <c r="D150" s="109" t="s">
        <v>250</v>
      </c>
      <c r="E150" s="107"/>
      <c r="F150" s="107"/>
      <c r="G150" s="108"/>
      <c r="H150" s="29" t="s">
        <v>25</v>
      </c>
      <c r="I150" s="22">
        <v>15</v>
      </c>
      <c r="J150" s="29" t="s">
        <v>25</v>
      </c>
      <c r="K150" s="22">
        <f>SUM(I150*A151)</f>
        <v>0</v>
      </c>
    </row>
    <row r="151" spans="1:11" x14ac:dyDescent="0.25">
      <c r="A151" s="160"/>
      <c r="B151" s="160"/>
      <c r="C151" s="105" t="s">
        <v>27</v>
      </c>
      <c r="D151" s="106" t="s">
        <v>136</v>
      </c>
      <c r="E151" s="107"/>
      <c r="F151" s="107"/>
      <c r="G151" s="108"/>
      <c r="H151" s="29" t="s">
        <v>25</v>
      </c>
      <c r="I151" s="22">
        <v>15</v>
      </c>
      <c r="J151" s="29" t="s">
        <v>25</v>
      </c>
      <c r="K151" s="22">
        <f>SUM(I151*A152)</f>
        <v>0</v>
      </c>
    </row>
    <row r="152" spans="1:11" x14ac:dyDescent="0.25">
      <c r="A152" s="160"/>
      <c r="B152" s="160"/>
      <c r="C152" s="105" t="s">
        <v>28</v>
      </c>
      <c r="D152" s="106" t="s">
        <v>137</v>
      </c>
      <c r="E152" s="107"/>
      <c r="F152" s="107"/>
      <c r="G152" s="108"/>
      <c r="H152" s="29" t="s">
        <v>25</v>
      </c>
      <c r="I152" s="22">
        <v>150</v>
      </c>
      <c r="J152" s="29" t="s">
        <v>25</v>
      </c>
      <c r="K152" s="22">
        <f>SUM(I152*A155)</f>
        <v>0</v>
      </c>
    </row>
    <row r="153" spans="1:11" x14ac:dyDescent="0.25">
      <c r="A153" s="160"/>
      <c r="B153" s="160"/>
      <c r="C153" s="105" t="s">
        <v>28</v>
      </c>
      <c r="D153" s="109" t="s">
        <v>257</v>
      </c>
      <c r="E153" s="107"/>
      <c r="F153" s="107"/>
      <c r="G153" s="108"/>
      <c r="H153" s="29" t="s">
        <v>25</v>
      </c>
      <c r="I153" s="22">
        <v>300</v>
      </c>
      <c r="J153" s="29" t="s">
        <v>25</v>
      </c>
      <c r="K153" s="22">
        <f>SUM(I153*A157)</f>
        <v>0</v>
      </c>
    </row>
    <row r="154" spans="1:11" x14ac:dyDescent="0.25">
      <c r="A154" s="160"/>
      <c r="B154" s="160"/>
      <c r="C154" s="105" t="s">
        <v>28</v>
      </c>
      <c r="D154" s="109" t="s">
        <v>258</v>
      </c>
      <c r="E154" s="107"/>
      <c r="F154" s="107"/>
      <c r="G154" s="108"/>
      <c r="H154" s="29" t="s">
        <v>25</v>
      </c>
      <c r="I154" s="22">
        <v>850</v>
      </c>
      <c r="J154" s="29" t="s">
        <v>25</v>
      </c>
      <c r="K154" s="22">
        <f>SUM(I154*A158)</f>
        <v>0</v>
      </c>
    </row>
    <row r="155" spans="1:11" x14ac:dyDescent="0.25">
      <c r="A155" s="160"/>
      <c r="B155" s="160"/>
      <c r="C155" s="110" t="s">
        <v>28</v>
      </c>
      <c r="D155" s="109" t="s">
        <v>266</v>
      </c>
      <c r="E155" s="107"/>
      <c r="F155" s="107"/>
      <c r="G155" s="108"/>
      <c r="H155" s="111" t="s">
        <v>25</v>
      </c>
      <c r="I155" s="22">
        <v>10</v>
      </c>
      <c r="J155" s="29" t="s">
        <v>25</v>
      </c>
      <c r="K155" s="22">
        <f>SUM(I155*A157)</f>
        <v>0</v>
      </c>
    </row>
    <row r="156" spans="1:11" x14ac:dyDescent="0.25">
      <c r="A156" s="160"/>
      <c r="B156" s="160"/>
      <c r="C156" s="110" t="s">
        <v>28</v>
      </c>
      <c r="D156" s="109" t="s">
        <v>267</v>
      </c>
      <c r="E156" s="107"/>
      <c r="F156" s="107"/>
      <c r="G156" s="108"/>
      <c r="H156" s="111" t="s">
        <v>25</v>
      </c>
      <c r="I156" s="22">
        <v>25</v>
      </c>
      <c r="J156" s="29" t="s">
        <v>25</v>
      </c>
      <c r="K156" s="22">
        <f>SUM(I156*A158)</f>
        <v>0</v>
      </c>
    </row>
    <row r="157" spans="1:11" x14ac:dyDescent="0.25">
      <c r="A157" s="160"/>
      <c r="B157" s="160"/>
      <c r="C157" s="105" t="s">
        <v>27</v>
      </c>
      <c r="D157" s="109" t="s">
        <v>259</v>
      </c>
      <c r="E157" s="107"/>
      <c r="F157" s="107"/>
      <c r="G157" s="108"/>
      <c r="H157" s="29" t="s">
        <v>25</v>
      </c>
      <c r="I157" s="22">
        <v>5</v>
      </c>
      <c r="J157" s="29" t="s">
        <v>25</v>
      </c>
      <c r="K157" s="22">
        <f>SUM(I157*A158)</f>
        <v>0</v>
      </c>
    </row>
    <row r="158" spans="1:11" x14ac:dyDescent="0.25">
      <c r="A158" s="160"/>
      <c r="B158" s="160"/>
      <c r="C158" s="105" t="s">
        <v>29</v>
      </c>
      <c r="D158" s="106" t="s">
        <v>138</v>
      </c>
      <c r="E158" s="107"/>
      <c r="F158" s="107"/>
      <c r="G158" s="108"/>
      <c r="H158" s="29" t="s">
        <v>25</v>
      </c>
      <c r="I158" s="22">
        <v>45</v>
      </c>
      <c r="J158" s="29" t="s">
        <v>25</v>
      </c>
      <c r="K158" s="22">
        <f>SUM(I158*A159)</f>
        <v>0</v>
      </c>
    </row>
    <row r="159" spans="1:11" x14ac:dyDescent="0.25">
      <c r="A159" s="160"/>
      <c r="B159" s="160"/>
      <c r="C159" s="105" t="s">
        <v>28</v>
      </c>
      <c r="D159" s="109" t="s">
        <v>260</v>
      </c>
      <c r="E159" s="107"/>
      <c r="F159" s="107"/>
      <c r="G159" s="108"/>
      <c r="H159" s="29" t="s">
        <v>25</v>
      </c>
      <c r="I159" s="22">
        <v>10000</v>
      </c>
      <c r="J159" s="29" t="s">
        <v>25</v>
      </c>
      <c r="K159" s="22">
        <f>SUM(I159*A160)</f>
        <v>0</v>
      </c>
    </row>
    <row r="160" spans="1:11" x14ac:dyDescent="0.25">
      <c r="A160" s="160"/>
      <c r="B160" s="160"/>
      <c r="C160" s="105" t="s">
        <v>28</v>
      </c>
      <c r="D160" s="106" t="s">
        <v>139</v>
      </c>
      <c r="E160" s="107"/>
      <c r="F160" s="107"/>
      <c r="G160" s="108"/>
      <c r="H160" s="29" t="s">
        <v>25</v>
      </c>
      <c r="I160" s="22">
        <v>10000</v>
      </c>
      <c r="J160" s="29" t="s">
        <v>25</v>
      </c>
      <c r="K160" s="22">
        <f>SUM(I160*A161)</f>
        <v>0</v>
      </c>
    </row>
    <row r="161" spans="1:11" x14ac:dyDescent="0.25">
      <c r="A161" s="155"/>
      <c r="B161" s="156"/>
      <c r="C161" s="81"/>
      <c r="D161" s="82"/>
      <c r="E161" s="83"/>
      <c r="F161" s="83"/>
      <c r="G161" s="84"/>
      <c r="H161" s="29"/>
      <c r="I161" s="22"/>
      <c r="J161" s="29"/>
      <c r="K161" s="22"/>
    </row>
    <row r="162" spans="1:11" x14ac:dyDescent="0.25">
      <c r="A162" s="160"/>
      <c r="B162" s="160"/>
      <c r="C162" s="81"/>
      <c r="D162" s="82"/>
      <c r="E162" s="83"/>
      <c r="F162" s="83"/>
      <c r="G162" s="84"/>
      <c r="H162" s="29"/>
      <c r="I162" s="22"/>
      <c r="J162" s="29"/>
      <c r="K162" s="22"/>
    </row>
    <row r="163" spans="1:11" x14ac:dyDescent="0.25">
      <c r="A163" s="160"/>
      <c r="B163" s="160"/>
      <c r="C163" s="81"/>
      <c r="D163" s="82"/>
      <c r="E163" s="83"/>
      <c r="F163" s="83"/>
      <c r="G163" s="84"/>
      <c r="H163" s="29"/>
      <c r="I163" s="22"/>
      <c r="J163" s="29"/>
      <c r="K163" s="22"/>
    </row>
    <row r="164" spans="1:11" x14ac:dyDescent="0.25">
      <c r="A164" s="160"/>
      <c r="B164" s="160"/>
      <c r="C164" s="45"/>
      <c r="D164" s="189"/>
      <c r="E164" s="190"/>
      <c r="F164" s="190"/>
      <c r="G164" s="191"/>
      <c r="H164" s="13"/>
      <c r="I164" s="54"/>
      <c r="J164" s="13"/>
      <c r="K164" s="54"/>
    </row>
    <row r="165" spans="1:11" x14ac:dyDescent="0.25">
      <c r="A165" s="165"/>
      <c r="B165" s="166"/>
      <c r="C165" s="50" t="s">
        <v>151</v>
      </c>
      <c r="D165" s="185" t="s">
        <v>148</v>
      </c>
      <c r="E165" s="185"/>
      <c r="F165" s="185"/>
      <c r="G165" s="185"/>
      <c r="H165" s="138"/>
      <c r="I165" s="139"/>
      <c r="J165" s="51" t="s">
        <v>25</v>
      </c>
      <c r="K165" s="52">
        <f>SUM(K8:K164)</f>
        <v>0</v>
      </c>
    </row>
    <row r="166" spans="1:11" ht="13.2" customHeight="1" x14ac:dyDescent="0.25">
      <c r="A166" s="167"/>
      <c r="B166" s="168"/>
      <c r="C166" s="55" t="s">
        <v>152</v>
      </c>
      <c r="D166" s="170" t="s">
        <v>181</v>
      </c>
      <c r="E166" s="171"/>
      <c r="F166" s="171"/>
      <c r="G166" s="59" t="s">
        <v>182</v>
      </c>
      <c r="H166" s="146">
        <v>0.25</v>
      </c>
      <c r="I166" s="147"/>
      <c r="J166" s="142" t="s">
        <v>25</v>
      </c>
      <c r="K166" s="140">
        <f>K165*H166</f>
        <v>0</v>
      </c>
    </row>
    <row r="167" spans="1:11" ht="25.5" customHeight="1" x14ac:dyDescent="0.25">
      <c r="A167" s="167"/>
      <c r="B167" s="168"/>
      <c r="C167" s="56"/>
      <c r="D167" s="186" t="s">
        <v>268</v>
      </c>
      <c r="E167" s="187"/>
      <c r="F167" s="187"/>
      <c r="G167" s="188"/>
      <c r="H167" s="148"/>
      <c r="I167" s="149"/>
      <c r="J167" s="143"/>
      <c r="K167" s="141"/>
    </row>
    <row r="168" spans="1:11" x14ac:dyDescent="0.25">
      <c r="A168" s="167"/>
      <c r="B168" s="168"/>
      <c r="C168" s="53" t="s">
        <v>154</v>
      </c>
      <c r="D168" s="185" t="s">
        <v>149</v>
      </c>
      <c r="E168" s="185"/>
      <c r="F168" s="185"/>
      <c r="G168" s="185"/>
      <c r="H168" s="154"/>
      <c r="I168" s="154"/>
      <c r="J168" s="51" t="s">
        <v>25</v>
      </c>
      <c r="K168" s="52">
        <f>K165+K166</f>
        <v>0</v>
      </c>
    </row>
    <row r="169" spans="1:11" ht="13.2" customHeight="1" x14ac:dyDescent="0.25">
      <c r="A169" s="167"/>
      <c r="B169" s="168"/>
      <c r="C169" s="55" t="s">
        <v>150</v>
      </c>
      <c r="D169" s="58" t="s">
        <v>192</v>
      </c>
      <c r="E169" s="73"/>
      <c r="F169" s="73"/>
      <c r="G169" s="59"/>
      <c r="H169" s="150"/>
      <c r="I169" s="151"/>
      <c r="J169" s="144" t="s">
        <v>25</v>
      </c>
      <c r="K169" s="145">
        <f>IF('Cover '!$A$10&lt;&gt;"",K168*0.2,0)</f>
        <v>0</v>
      </c>
    </row>
    <row r="170" spans="1:11" x14ac:dyDescent="0.25">
      <c r="A170" s="167"/>
      <c r="B170" s="168"/>
      <c r="C170" s="57"/>
      <c r="D170" s="182" t="s">
        <v>193</v>
      </c>
      <c r="E170" s="183"/>
      <c r="F170" s="183"/>
      <c r="G170" s="184"/>
      <c r="H170" s="152"/>
      <c r="I170" s="153"/>
      <c r="J170" s="143"/>
      <c r="K170" s="141"/>
    </row>
    <row r="171" spans="1:11" x14ac:dyDescent="0.25">
      <c r="A171" s="169"/>
      <c r="B171" s="119"/>
      <c r="C171" s="50" t="s">
        <v>159</v>
      </c>
      <c r="D171" s="185" t="s">
        <v>76</v>
      </c>
      <c r="E171" s="185"/>
      <c r="F171" s="185"/>
      <c r="G171" s="185"/>
      <c r="H171" s="138"/>
      <c r="I171" s="139"/>
      <c r="J171" s="51" t="s">
        <v>25</v>
      </c>
      <c r="K171" s="52">
        <f>K168+K169</f>
        <v>0</v>
      </c>
    </row>
    <row r="172" spans="1:11" x14ac:dyDescent="0.25">
      <c r="I172" s="49" t="s">
        <v>179</v>
      </c>
    </row>
    <row r="173" spans="1:11" x14ac:dyDescent="0.25">
      <c r="I173" s="49" t="s">
        <v>180</v>
      </c>
    </row>
    <row r="175" spans="1:11" x14ac:dyDescent="0.25">
      <c r="I175" s="49"/>
    </row>
  </sheetData>
  <mergeCells count="273">
    <mergeCell ref="A119:B119"/>
    <mergeCell ref="D119:G119"/>
    <mergeCell ref="A120:B120"/>
    <mergeCell ref="D120:G120"/>
    <mergeCell ref="A126:B126"/>
    <mergeCell ref="D126:G126"/>
    <mergeCell ref="A121:B121"/>
    <mergeCell ref="D121:G121"/>
    <mergeCell ref="A122:B122"/>
    <mergeCell ref="D122:G122"/>
    <mergeCell ref="A125:B125"/>
    <mergeCell ref="D125:G125"/>
    <mergeCell ref="A123:B123"/>
    <mergeCell ref="D123:G123"/>
    <mergeCell ref="A124:B124"/>
    <mergeCell ref="D124:G124"/>
    <mergeCell ref="D38:G38"/>
    <mergeCell ref="A43:B43"/>
    <mergeCell ref="D32:G32"/>
    <mergeCell ref="D35:G35"/>
    <mergeCell ref="A14:B14"/>
    <mergeCell ref="D14:G14"/>
    <mergeCell ref="D21:G21"/>
    <mergeCell ref="D25:G25"/>
    <mergeCell ref="A17:B17"/>
    <mergeCell ref="A20:B20"/>
    <mergeCell ref="A21:B21"/>
    <mergeCell ref="A22:B22"/>
    <mergeCell ref="A25:B25"/>
    <mergeCell ref="A29:B29"/>
    <mergeCell ref="A24:B24"/>
    <mergeCell ref="A36:B36"/>
    <mergeCell ref="A35:B35"/>
    <mergeCell ref="A37:B37"/>
    <mergeCell ref="A40:B40"/>
    <mergeCell ref="D40:G40"/>
    <mergeCell ref="D22:G22"/>
    <mergeCell ref="A34:B34"/>
    <mergeCell ref="A33:B33"/>
    <mergeCell ref="D33:G33"/>
    <mergeCell ref="A66:B66"/>
    <mergeCell ref="D24:G24"/>
    <mergeCell ref="A23:B23"/>
    <mergeCell ref="D23:G23"/>
    <mergeCell ref="A50:B50"/>
    <mergeCell ref="D50:G50"/>
    <mergeCell ref="A53:B53"/>
    <mergeCell ref="D53:G53"/>
    <mergeCell ref="A52:B52"/>
    <mergeCell ref="D52:G52"/>
    <mergeCell ref="A44:B44"/>
    <mergeCell ref="A45:B45"/>
    <mergeCell ref="A46:B46"/>
    <mergeCell ref="A42:B42"/>
    <mergeCell ref="D42:G42"/>
    <mergeCell ref="D39:G39"/>
    <mergeCell ref="A26:B26"/>
    <mergeCell ref="A39:B39"/>
    <mergeCell ref="A38:B38"/>
    <mergeCell ref="A32:B32"/>
    <mergeCell ref="A27:B27"/>
    <mergeCell ref="A31:B31"/>
    <mergeCell ref="A41:B41"/>
    <mergeCell ref="D37:G37"/>
    <mergeCell ref="D13:G13"/>
    <mergeCell ref="A11:B11"/>
    <mergeCell ref="D9:G9"/>
    <mergeCell ref="D10:G10"/>
    <mergeCell ref="D11:G11"/>
    <mergeCell ref="D12:G12"/>
    <mergeCell ref="A13:B13"/>
    <mergeCell ref="A18:B18"/>
    <mergeCell ref="A8:B8"/>
    <mergeCell ref="D20:G20"/>
    <mergeCell ref="A30:B30"/>
    <mergeCell ref="A15:B15"/>
    <mergeCell ref="D31:G31"/>
    <mergeCell ref="D15:G15"/>
    <mergeCell ref="D17:G17"/>
    <mergeCell ref="D18:G18"/>
    <mergeCell ref="D16:G16"/>
    <mergeCell ref="A28:K28"/>
    <mergeCell ref="A1:K1"/>
    <mergeCell ref="A2:K2"/>
    <mergeCell ref="H6:I6"/>
    <mergeCell ref="J6:K6"/>
    <mergeCell ref="J4:K4"/>
    <mergeCell ref="A3:K3"/>
    <mergeCell ref="A9:B9"/>
    <mergeCell ref="A10:B10"/>
    <mergeCell ref="H5:I5"/>
    <mergeCell ref="J5:K5"/>
    <mergeCell ref="A5:B5"/>
    <mergeCell ref="D5:G5"/>
    <mergeCell ref="A7:B7"/>
    <mergeCell ref="D8:G8"/>
    <mergeCell ref="D7:G7"/>
    <mergeCell ref="D56:G56"/>
    <mergeCell ref="A16:B16"/>
    <mergeCell ref="A12:B12"/>
    <mergeCell ref="A19:B19"/>
    <mergeCell ref="D30:G30"/>
    <mergeCell ref="A49:B49"/>
    <mergeCell ref="D49:G49"/>
    <mergeCell ref="D51:G51"/>
    <mergeCell ref="D47:G47"/>
    <mergeCell ref="A47:B47"/>
    <mergeCell ref="A51:B51"/>
    <mergeCell ref="A48:B48"/>
    <mergeCell ref="D26:G26"/>
    <mergeCell ref="D27:G27"/>
    <mergeCell ref="D29:G29"/>
    <mergeCell ref="D19:G19"/>
    <mergeCell ref="D34:G34"/>
    <mergeCell ref="D45:G45"/>
    <mergeCell ref="D41:G41"/>
    <mergeCell ref="D36:G36"/>
    <mergeCell ref="D48:G48"/>
    <mergeCell ref="D46:G46"/>
    <mergeCell ref="D43:G43"/>
    <mergeCell ref="D44:G44"/>
    <mergeCell ref="A54:B54"/>
    <mergeCell ref="D54:G54"/>
    <mergeCell ref="A55:B55"/>
    <mergeCell ref="A63:B63"/>
    <mergeCell ref="A75:B75"/>
    <mergeCell ref="A67:B67"/>
    <mergeCell ref="A68:B68"/>
    <mergeCell ref="A69:B69"/>
    <mergeCell ref="A70:B70"/>
    <mergeCell ref="D73:G73"/>
    <mergeCell ref="A72:B72"/>
    <mergeCell ref="A73:B73"/>
    <mergeCell ref="A71:B71"/>
    <mergeCell ref="A74:B74"/>
    <mergeCell ref="A56:B56"/>
    <mergeCell ref="A62:B62"/>
    <mergeCell ref="A59:B59"/>
    <mergeCell ref="A65:B65"/>
    <mergeCell ref="D55:G55"/>
    <mergeCell ref="A58:B58"/>
    <mergeCell ref="A61:B61"/>
    <mergeCell ref="A60:B60"/>
    <mergeCell ref="A57:B57"/>
    <mergeCell ref="A64:B64"/>
    <mergeCell ref="A80:B80"/>
    <mergeCell ref="A77:B77"/>
    <mergeCell ref="A79:B79"/>
    <mergeCell ref="A78:B78"/>
    <mergeCell ref="A84:B84"/>
    <mergeCell ref="A82:B82"/>
    <mergeCell ref="A81:B81"/>
    <mergeCell ref="A83:B83"/>
    <mergeCell ref="A76:B76"/>
    <mergeCell ref="A85:B85"/>
    <mergeCell ref="A86:B86"/>
    <mergeCell ref="A95:B95"/>
    <mergeCell ref="A92:B92"/>
    <mergeCell ref="A96:B96"/>
    <mergeCell ref="H171:I171"/>
    <mergeCell ref="D170:G170"/>
    <mergeCell ref="D165:G165"/>
    <mergeCell ref="A103:B103"/>
    <mergeCell ref="A110:B110"/>
    <mergeCell ref="D116:G116"/>
    <mergeCell ref="D171:G171"/>
    <mergeCell ref="D168:G168"/>
    <mergeCell ref="D167:G167"/>
    <mergeCell ref="A104:B104"/>
    <mergeCell ref="A162:B162"/>
    <mergeCell ref="A164:B164"/>
    <mergeCell ref="D164:G164"/>
    <mergeCell ref="A152:B152"/>
    <mergeCell ref="A160:B160"/>
    <mergeCell ref="A109:B109"/>
    <mergeCell ref="A106:B106"/>
    <mergeCell ref="A107:B107"/>
    <mergeCell ref="A97:B97"/>
    <mergeCell ref="A87:B87"/>
    <mergeCell ref="A88:B88"/>
    <mergeCell ref="A89:B89"/>
    <mergeCell ref="A90:B90"/>
    <mergeCell ref="A100:B100"/>
    <mergeCell ref="A98:B98"/>
    <mergeCell ref="A99:B99"/>
    <mergeCell ref="A101:B101"/>
    <mergeCell ref="A93:B93"/>
    <mergeCell ref="A94:B94"/>
    <mergeCell ref="A91:B91"/>
    <mergeCell ref="D138:G138"/>
    <mergeCell ref="D145:G145"/>
    <mergeCell ref="D144:G144"/>
    <mergeCell ref="A102:B102"/>
    <mergeCell ref="D117:G117"/>
    <mergeCell ref="A129:B129"/>
    <mergeCell ref="A118:B118"/>
    <mergeCell ref="D129:G129"/>
    <mergeCell ref="D111:G111"/>
    <mergeCell ref="A108:B108"/>
    <mergeCell ref="D110:G110"/>
    <mergeCell ref="A113:B113"/>
    <mergeCell ref="A117:B117"/>
    <mergeCell ref="A137:B137"/>
    <mergeCell ref="A141:B141"/>
    <mergeCell ref="D141:G141"/>
    <mergeCell ref="A138:B138"/>
    <mergeCell ref="A142:B142"/>
    <mergeCell ref="D142:G142"/>
    <mergeCell ref="A144:B144"/>
    <mergeCell ref="D133:G133"/>
    <mergeCell ref="A105:B105"/>
    <mergeCell ref="A143:B143"/>
    <mergeCell ref="D143:G143"/>
    <mergeCell ref="A163:B163"/>
    <mergeCell ref="A150:B150"/>
    <mergeCell ref="A155:B155"/>
    <mergeCell ref="A159:B159"/>
    <mergeCell ref="A151:B151"/>
    <mergeCell ref="A157:B157"/>
    <mergeCell ref="A158:B158"/>
    <mergeCell ref="A149:B149"/>
    <mergeCell ref="D149:G149"/>
    <mergeCell ref="A153:B153"/>
    <mergeCell ref="A154:B154"/>
    <mergeCell ref="A156:B156"/>
    <mergeCell ref="D140:G140"/>
    <mergeCell ref="A147:B147"/>
    <mergeCell ref="A127:B127"/>
    <mergeCell ref="A165:B171"/>
    <mergeCell ref="D166:F166"/>
    <mergeCell ref="A136:B136"/>
    <mergeCell ref="D136:G136"/>
    <mergeCell ref="D137:G137"/>
    <mergeCell ref="A114:B114"/>
    <mergeCell ref="D114:G114"/>
    <mergeCell ref="D118:G118"/>
    <mergeCell ref="A130:B130"/>
    <mergeCell ref="A116:B116"/>
    <mergeCell ref="A135:B135"/>
    <mergeCell ref="D135:G135"/>
    <mergeCell ref="D127:G127"/>
    <mergeCell ref="A133:B133"/>
    <mergeCell ref="A134:B134"/>
    <mergeCell ref="D134:G134"/>
    <mergeCell ref="A132:B132"/>
    <mergeCell ref="A146:B146"/>
    <mergeCell ref="A148:B148"/>
    <mergeCell ref="A145:B145"/>
    <mergeCell ref="A161:B161"/>
    <mergeCell ref="D109:G109"/>
    <mergeCell ref="A111:B111"/>
    <mergeCell ref="H165:I165"/>
    <mergeCell ref="K166:K167"/>
    <mergeCell ref="J166:J167"/>
    <mergeCell ref="J169:J170"/>
    <mergeCell ref="K169:K170"/>
    <mergeCell ref="H166:I167"/>
    <mergeCell ref="H169:I170"/>
    <mergeCell ref="H168:I168"/>
    <mergeCell ref="A112:B112"/>
    <mergeCell ref="D112:G112"/>
    <mergeCell ref="A115:B115"/>
    <mergeCell ref="D115:G115"/>
    <mergeCell ref="D130:G130"/>
    <mergeCell ref="A131:B131"/>
    <mergeCell ref="D131:G131"/>
    <mergeCell ref="A128:B128"/>
    <mergeCell ref="D128:G128"/>
    <mergeCell ref="D113:G113"/>
    <mergeCell ref="D132:G132"/>
    <mergeCell ref="A139:B139"/>
    <mergeCell ref="D139:G139"/>
    <mergeCell ref="A140:B140"/>
  </mergeCells>
  <phoneticPr fontId="0" type="noConversion"/>
  <pageMargins left="0.5" right="0.32" top="1" bottom="1" header="0.75" footer="0.5"/>
  <pageSetup firstPageNumber="2" fitToHeight="0" orientation="portrait" r:id="rId1"/>
  <headerFooter scaleWithDoc="0" alignWithMargins="0">
    <oddHeader xml:space="preserve">&amp;RSheet &amp;P of &amp;N </oddHeader>
    <oddFooter>&amp;L&amp;F&amp;RUNIT COSTS 1/30/2024
FORMAT 1/30/24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A10DB-8B81-40EE-8469-32472C24FB59}">
  <dimension ref="A1:BC53"/>
  <sheetViews>
    <sheetView view="pageLayout" topLeftCell="A13" zoomScaleNormal="100" workbookViewId="0">
      <selection activeCell="I30" sqref="I30"/>
    </sheetView>
  </sheetViews>
  <sheetFormatPr defaultColWidth="8.88671875" defaultRowHeight="13.2" x14ac:dyDescent="0.25"/>
  <cols>
    <col min="1" max="2" width="7.109375" style="2" customWidth="1"/>
    <col min="3" max="3" width="6.109375" style="88" customWidth="1"/>
    <col min="4" max="5" width="9" style="2" customWidth="1"/>
    <col min="6" max="6" width="8.88671875" style="2" customWidth="1"/>
    <col min="7" max="7" width="19.6640625" style="2" customWidth="1"/>
    <col min="8" max="8" width="3.88671875" style="2" customWidth="1"/>
    <col min="9" max="9" width="10.44140625" style="2" customWidth="1"/>
    <col min="10" max="10" width="4.33203125" style="2" customWidth="1"/>
    <col min="11" max="11" width="11.88671875" style="2" customWidth="1"/>
    <col min="12" max="12" width="10.6640625" style="77" customWidth="1"/>
    <col min="13" max="13" width="8" style="2" customWidth="1"/>
    <col min="14" max="14" width="9.44140625" style="2" customWidth="1"/>
    <col min="15" max="16384" width="8.88671875" style="2"/>
  </cols>
  <sheetData>
    <row r="1" spans="1:11" x14ac:dyDescent="0.25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x14ac:dyDescent="0.25">
      <c r="A2" s="128" t="s">
        <v>96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1" x14ac:dyDescent="0.25">
      <c r="A3" s="202" t="s">
        <v>54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x14ac:dyDescent="0.25">
      <c r="I4" s="7" t="s">
        <v>58</v>
      </c>
      <c r="J4" s="119" t="s">
        <v>58</v>
      </c>
      <c r="K4" s="119"/>
    </row>
    <row r="5" spans="1:11" x14ac:dyDescent="0.25">
      <c r="A5" s="205" t="s">
        <v>20</v>
      </c>
      <c r="B5" s="206"/>
      <c r="C5" s="96" t="s">
        <v>21</v>
      </c>
      <c r="D5" s="203" t="s">
        <v>22</v>
      </c>
      <c r="E5" s="203"/>
      <c r="F5" s="203"/>
      <c r="G5" s="203"/>
      <c r="H5" s="203" t="s">
        <v>21</v>
      </c>
      <c r="I5" s="203"/>
      <c r="J5" s="203" t="s">
        <v>24</v>
      </c>
      <c r="K5" s="204"/>
    </row>
    <row r="6" spans="1:11" x14ac:dyDescent="0.25">
      <c r="A6" s="26"/>
      <c r="B6" s="95"/>
      <c r="C6" s="94"/>
      <c r="D6" s="95"/>
      <c r="E6" s="95"/>
      <c r="F6" s="95"/>
      <c r="G6" s="95"/>
      <c r="H6" s="199" t="s">
        <v>23</v>
      </c>
      <c r="I6" s="199"/>
      <c r="J6" s="200"/>
      <c r="K6" s="201"/>
    </row>
    <row r="7" spans="1:11" x14ac:dyDescent="0.25">
      <c r="A7" s="137"/>
      <c r="B7" s="137"/>
      <c r="C7" s="93" t="s">
        <v>26</v>
      </c>
      <c r="D7" s="136" t="s">
        <v>34</v>
      </c>
      <c r="E7" s="136"/>
      <c r="F7" s="136"/>
      <c r="G7" s="136"/>
      <c r="H7" s="29" t="s">
        <v>25</v>
      </c>
      <c r="I7" s="22">
        <v>25</v>
      </c>
      <c r="J7" s="29" t="s">
        <v>25</v>
      </c>
      <c r="K7" s="22">
        <f t="shared" ref="K7:K12" si="0">SUM(I7*A7)</f>
        <v>0</v>
      </c>
    </row>
    <row r="8" spans="1:11" x14ac:dyDescent="0.25">
      <c r="A8" s="137"/>
      <c r="B8" s="137"/>
      <c r="C8" s="93" t="s">
        <v>26</v>
      </c>
      <c r="D8" s="136" t="s">
        <v>35</v>
      </c>
      <c r="E8" s="136"/>
      <c r="F8" s="136"/>
      <c r="G8" s="136"/>
      <c r="H8" s="29" t="s">
        <v>25</v>
      </c>
      <c r="I8" s="22">
        <v>35</v>
      </c>
      <c r="J8" s="29" t="s">
        <v>25</v>
      </c>
      <c r="K8" s="22">
        <f t="shared" si="0"/>
        <v>0</v>
      </c>
    </row>
    <row r="9" spans="1:11" x14ac:dyDescent="0.25">
      <c r="A9" s="137"/>
      <c r="B9" s="137"/>
      <c r="C9" s="93" t="s">
        <v>26</v>
      </c>
      <c r="D9" s="161" t="s">
        <v>36</v>
      </c>
      <c r="E9" s="162"/>
      <c r="F9" s="162"/>
      <c r="G9" s="163"/>
      <c r="H9" s="29" t="s">
        <v>25</v>
      </c>
      <c r="I9" s="22">
        <v>40</v>
      </c>
      <c r="J9" s="29" t="s">
        <v>25</v>
      </c>
      <c r="K9" s="22">
        <f t="shared" si="0"/>
        <v>0</v>
      </c>
    </row>
    <row r="10" spans="1:11" x14ac:dyDescent="0.25">
      <c r="A10" s="137"/>
      <c r="B10" s="137"/>
      <c r="C10" s="93" t="s">
        <v>26</v>
      </c>
      <c r="D10" s="161" t="s">
        <v>37</v>
      </c>
      <c r="E10" s="162"/>
      <c r="F10" s="162"/>
      <c r="G10" s="163"/>
      <c r="H10" s="29" t="s">
        <v>25</v>
      </c>
      <c r="I10" s="22">
        <v>50</v>
      </c>
      <c r="J10" s="29" t="s">
        <v>25</v>
      </c>
      <c r="K10" s="22">
        <f t="shared" si="0"/>
        <v>0</v>
      </c>
    </row>
    <row r="11" spans="1:11" x14ac:dyDescent="0.25">
      <c r="A11" s="137"/>
      <c r="B11" s="137"/>
      <c r="C11" s="93" t="s">
        <v>26</v>
      </c>
      <c r="D11" s="161" t="s">
        <v>38</v>
      </c>
      <c r="E11" s="162"/>
      <c r="F11" s="162"/>
      <c r="G11" s="163"/>
      <c r="H11" s="29" t="s">
        <v>25</v>
      </c>
      <c r="I11" s="22">
        <v>65</v>
      </c>
      <c r="J11" s="29" t="s">
        <v>25</v>
      </c>
      <c r="K11" s="22">
        <f t="shared" si="0"/>
        <v>0</v>
      </c>
    </row>
    <row r="12" spans="1:11" x14ac:dyDescent="0.25">
      <c r="A12" s="137"/>
      <c r="B12" s="137"/>
      <c r="C12" s="93" t="s">
        <v>26</v>
      </c>
      <c r="D12" s="161" t="s">
        <v>177</v>
      </c>
      <c r="E12" s="162"/>
      <c r="F12" s="162"/>
      <c r="G12" s="163"/>
      <c r="H12" s="29" t="s">
        <v>25</v>
      </c>
      <c r="I12" s="22">
        <v>130</v>
      </c>
      <c r="J12" s="29" t="s">
        <v>25</v>
      </c>
      <c r="K12" s="22">
        <f t="shared" si="0"/>
        <v>0</v>
      </c>
    </row>
    <row r="13" spans="1:11" x14ac:dyDescent="0.25">
      <c r="A13" s="137"/>
      <c r="B13" s="137"/>
      <c r="C13" s="93" t="s">
        <v>28</v>
      </c>
      <c r="D13" s="92" t="s">
        <v>39</v>
      </c>
      <c r="E13" s="90"/>
      <c r="F13" s="90"/>
      <c r="G13" s="91"/>
      <c r="H13" s="29" t="s">
        <v>25</v>
      </c>
      <c r="I13" s="22">
        <v>800</v>
      </c>
      <c r="J13" s="29" t="s">
        <v>25</v>
      </c>
      <c r="K13" s="22">
        <f t="shared" ref="K13:K29" si="1">SUM(I13*A13)</f>
        <v>0</v>
      </c>
    </row>
    <row r="14" spans="1:11" x14ac:dyDescent="0.25">
      <c r="A14" s="137"/>
      <c r="B14" s="137"/>
      <c r="C14" s="93" t="s">
        <v>28</v>
      </c>
      <c r="D14" s="92" t="s">
        <v>40</v>
      </c>
      <c r="E14" s="90"/>
      <c r="F14" s="90"/>
      <c r="G14" s="91"/>
      <c r="H14" s="29" t="s">
        <v>25</v>
      </c>
      <c r="I14" s="22">
        <v>1000</v>
      </c>
      <c r="J14" s="29" t="s">
        <v>25</v>
      </c>
      <c r="K14" s="22">
        <f t="shared" si="1"/>
        <v>0</v>
      </c>
    </row>
    <row r="15" spans="1:11" x14ac:dyDescent="0.25">
      <c r="A15" s="137"/>
      <c r="B15" s="137"/>
      <c r="C15" s="93" t="s">
        <v>28</v>
      </c>
      <c r="D15" s="92" t="s">
        <v>41</v>
      </c>
      <c r="E15" s="90"/>
      <c r="F15" s="90"/>
      <c r="G15" s="91"/>
      <c r="H15" s="29" t="s">
        <v>25</v>
      </c>
      <c r="I15" s="22">
        <v>1500</v>
      </c>
      <c r="J15" s="29" t="s">
        <v>25</v>
      </c>
      <c r="K15" s="22">
        <f t="shared" si="1"/>
        <v>0</v>
      </c>
    </row>
    <row r="16" spans="1:11" x14ac:dyDescent="0.25">
      <c r="A16" s="137"/>
      <c r="B16" s="137"/>
      <c r="C16" s="93" t="s">
        <v>28</v>
      </c>
      <c r="D16" s="161" t="s">
        <v>42</v>
      </c>
      <c r="E16" s="162"/>
      <c r="F16" s="162"/>
      <c r="G16" s="163"/>
      <c r="H16" s="29" t="s">
        <v>25</v>
      </c>
      <c r="I16" s="22">
        <v>2000</v>
      </c>
      <c r="J16" s="29" t="s">
        <v>25</v>
      </c>
      <c r="K16" s="22">
        <f t="shared" si="1"/>
        <v>0</v>
      </c>
    </row>
    <row r="17" spans="1:11" x14ac:dyDescent="0.25">
      <c r="A17" s="137"/>
      <c r="B17" s="137"/>
      <c r="C17" s="93" t="s">
        <v>28</v>
      </c>
      <c r="D17" s="161" t="s">
        <v>43</v>
      </c>
      <c r="E17" s="162"/>
      <c r="F17" s="162"/>
      <c r="G17" s="163"/>
      <c r="H17" s="29" t="s">
        <v>25</v>
      </c>
      <c r="I17" s="22">
        <v>2500</v>
      </c>
      <c r="J17" s="29" t="s">
        <v>25</v>
      </c>
      <c r="K17" s="22">
        <f t="shared" si="1"/>
        <v>0</v>
      </c>
    </row>
    <row r="18" spans="1:11" x14ac:dyDescent="0.25">
      <c r="A18" s="137"/>
      <c r="B18" s="137"/>
      <c r="C18" s="93" t="s">
        <v>28</v>
      </c>
      <c r="D18" s="89" t="s">
        <v>45</v>
      </c>
      <c r="E18" s="90"/>
      <c r="F18" s="90"/>
      <c r="G18" s="91"/>
      <c r="H18" s="29" t="s">
        <v>25</v>
      </c>
      <c r="I18" s="22">
        <v>4000</v>
      </c>
      <c r="J18" s="29" t="s">
        <v>25</v>
      </c>
      <c r="K18" s="22">
        <f t="shared" si="1"/>
        <v>0</v>
      </c>
    </row>
    <row r="19" spans="1:11" x14ac:dyDescent="0.25">
      <c r="A19" s="137"/>
      <c r="B19" s="137"/>
      <c r="C19" s="93" t="s">
        <v>28</v>
      </c>
      <c r="D19" s="89" t="s">
        <v>44</v>
      </c>
      <c r="E19" s="90"/>
      <c r="F19" s="90"/>
      <c r="G19" s="91"/>
      <c r="H19" s="29" t="s">
        <v>25</v>
      </c>
      <c r="I19" s="22">
        <v>5000</v>
      </c>
      <c r="J19" s="29" t="s">
        <v>25</v>
      </c>
      <c r="K19" s="22">
        <f t="shared" si="1"/>
        <v>0</v>
      </c>
    </row>
    <row r="20" spans="1:11" x14ac:dyDescent="0.25">
      <c r="A20" s="137"/>
      <c r="B20" s="137"/>
      <c r="C20" s="93" t="s">
        <v>28</v>
      </c>
      <c r="D20" s="92" t="s">
        <v>46</v>
      </c>
      <c r="E20" s="90"/>
      <c r="F20" s="90"/>
      <c r="G20" s="91"/>
      <c r="H20" s="29" t="s">
        <v>25</v>
      </c>
      <c r="I20" s="22">
        <v>180</v>
      </c>
      <c r="J20" s="29" t="s">
        <v>25</v>
      </c>
      <c r="K20" s="22">
        <f t="shared" si="1"/>
        <v>0</v>
      </c>
    </row>
    <row r="21" spans="1:11" x14ac:dyDescent="0.25">
      <c r="A21" s="137"/>
      <c r="B21" s="137"/>
      <c r="C21" s="93" t="s">
        <v>28</v>
      </c>
      <c r="D21" s="92" t="s">
        <v>47</v>
      </c>
      <c r="E21" s="90"/>
      <c r="F21" s="90"/>
      <c r="G21" s="91"/>
      <c r="H21" s="29" t="s">
        <v>25</v>
      </c>
      <c r="I21" s="22">
        <v>240</v>
      </c>
      <c r="J21" s="29" t="s">
        <v>25</v>
      </c>
      <c r="K21" s="22">
        <f t="shared" si="1"/>
        <v>0</v>
      </c>
    </row>
    <row r="22" spans="1:11" x14ac:dyDescent="0.25">
      <c r="A22" s="137"/>
      <c r="B22" s="137"/>
      <c r="C22" s="93" t="s">
        <v>28</v>
      </c>
      <c r="D22" s="92" t="s">
        <v>48</v>
      </c>
      <c r="E22" s="90"/>
      <c r="F22" s="90"/>
      <c r="G22" s="91"/>
      <c r="H22" s="29" t="s">
        <v>25</v>
      </c>
      <c r="I22" s="22">
        <v>350</v>
      </c>
      <c r="J22" s="29" t="s">
        <v>25</v>
      </c>
      <c r="K22" s="22">
        <f t="shared" si="1"/>
        <v>0</v>
      </c>
    </row>
    <row r="23" spans="1:11" x14ac:dyDescent="0.25">
      <c r="A23" s="137"/>
      <c r="B23" s="137"/>
      <c r="C23" s="93" t="s">
        <v>28</v>
      </c>
      <c r="D23" s="92" t="s">
        <v>49</v>
      </c>
      <c r="E23" s="90"/>
      <c r="F23" s="90"/>
      <c r="G23" s="91"/>
      <c r="H23" s="29" t="s">
        <v>25</v>
      </c>
      <c r="I23" s="22">
        <v>400</v>
      </c>
      <c r="J23" s="29" t="s">
        <v>25</v>
      </c>
      <c r="K23" s="22">
        <f t="shared" si="1"/>
        <v>0</v>
      </c>
    </row>
    <row r="24" spans="1:11" x14ac:dyDescent="0.25">
      <c r="A24" s="137"/>
      <c r="B24" s="137"/>
      <c r="C24" s="93" t="s">
        <v>28</v>
      </c>
      <c r="D24" s="92" t="s">
        <v>50</v>
      </c>
      <c r="E24" s="90"/>
      <c r="F24" s="90"/>
      <c r="G24" s="91"/>
      <c r="H24" s="29" t="s">
        <v>25</v>
      </c>
      <c r="I24" s="22">
        <v>700</v>
      </c>
      <c r="J24" s="29" t="s">
        <v>25</v>
      </c>
      <c r="K24" s="22">
        <f t="shared" si="1"/>
        <v>0</v>
      </c>
    </row>
    <row r="25" spans="1:11" x14ac:dyDescent="0.25">
      <c r="A25" s="137"/>
      <c r="B25" s="137"/>
      <c r="C25" s="93" t="s">
        <v>28</v>
      </c>
      <c r="D25" s="92" t="s">
        <v>77</v>
      </c>
      <c r="E25" s="90"/>
      <c r="F25" s="90"/>
      <c r="G25" s="91"/>
      <c r="H25" s="29" t="s">
        <v>25</v>
      </c>
      <c r="I25" s="22">
        <v>3500</v>
      </c>
      <c r="J25" s="29" t="s">
        <v>25</v>
      </c>
      <c r="K25" s="22">
        <f t="shared" si="1"/>
        <v>0</v>
      </c>
    </row>
    <row r="26" spans="1:11" x14ac:dyDescent="0.25">
      <c r="A26" s="137"/>
      <c r="B26" s="137"/>
      <c r="C26" s="93" t="s">
        <v>28</v>
      </c>
      <c r="D26" s="161" t="s">
        <v>51</v>
      </c>
      <c r="E26" s="162"/>
      <c r="F26" s="162"/>
      <c r="G26" s="163"/>
      <c r="H26" s="29" t="s">
        <v>25</v>
      </c>
      <c r="I26" s="22">
        <v>1500</v>
      </c>
      <c r="J26" s="29" t="s">
        <v>25</v>
      </c>
      <c r="K26" s="22">
        <f t="shared" si="1"/>
        <v>0</v>
      </c>
    </row>
    <row r="27" spans="1:11" x14ac:dyDescent="0.25">
      <c r="A27" s="137"/>
      <c r="B27" s="137"/>
      <c r="C27" s="93" t="s">
        <v>28</v>
      </c>
      <c r="D27" s="161" t="s">
        <v>52</v>
      </c>
      <c r="E27" s="162"/>
      <c r="F27" s="162"/>
      <c r="G27" s="163"/>
      <c r="H27" s="29" t="s">
        <v>25</v>
      </c>
      <c r="I27" s="22">
        <v>350</v>
      </c>
      <c r="J27" s="29" t="s">
        <v>25</v>
      </c>
      <c r="K27" s="22">
        <f>SUM(I27*A27)</f>
        <v>0</v>
      </c>
    </row>
    <row r="28" spans="1:11" x14ac:dyDescent="0.25">
      <c r="A28" s="137"/>
      <c r="B28" s="137"/>
      <c r="C28" s="93" t="s">
        <v>28</v>
      </c>
      <c r="D28" s="161" t="s">
        <v>53</v>
      </c>
      <c r="E28" s="162"/>
      <c r="F28" s="162"/>
      <c r="G28" s="163"/>
      <c r="H28" s="29" t="s">
        <v>25</v>
      </c>
      <c r="I28" s="22">
        <v>1500</v>
      </c>
      <c r="J28" s="29" t="s">
        <v>25</v>
      </c>
      <c r="K28" s="22">
        <f>SUM(I28*A28)</f>
        <v>0</v>
      </c>
    </row>
    <row r="29" spans="1:11" x14ac:dyDescent="0.25">
      <c r="A29" s="137"/>
      <c r="B29" s="137"/>
      <c r="C29" s="93" t="s">
        <v>28</v>
      </c>
      <c r="D29" s="161" t="s">
        <v>140</v>
      </c>
      <c r="E29" s="162"/>
      <c r="F29" s="162"/>
      <c r="G29" s="163"/>
      <c r="H29" s="29" t="s">
        <v>25</v>
      </c>
      <c r="I29" s="22">
        <v>2500</v>
      </c>
      <c r="J29" s="29" t="s">
        <v>25</v>
      </c>
      <c r="K29" s="22">
        <f t="shared" si="1"/>
        <v>0</v>
      </c>
    </row>
    <row r="30" spans="1:11" x14ac:dyDescent="0.25">
      <c r="A30" s="137"/>
      <c r="B30" s="137"/>
      <c r="C30" s="93"/>
      <c r="D30" s="89"/>
      <c r="E30" s="100"/>
      <c r="F30" s="100"/>
      <c r="G30" s="101"/>
      <c r="H30" s="29" t="s">
        <v>25</v>
      </c>
      <c r="I30" s="22"/>
      <c r="J30" s="29" t="s">
        <v>25</v>
      </c>
      <c r="K30" s="22">
        <f t="shared" ref="K30:K37" si="2">SUM(I30*A30)</f>
        <v>0</v>
      </c>
    </row>
    <row r="31" spans="1:11" x14ac:dyDescent="0.25">
      <c r="A31" s="137"/>
      <c r="B31" s="137"/>
      <c r="C31" s="93"/>
      <c r="D31" s="89"/>
      <c r="E31" s="100"/>
      <c r="F31" s="100"/>
      <c r="G31" s="101"/>
      <c r="H31" s="29" t="s">
        <v>25</v>
      </c>
      <c r="I31" s="22"/>
      <c r="J31" s="29" t="s">
        <v>25</v>
      </c>
      <c r="K31" s="22">
        <f t="shared" si="2"/>
        <v>0</v>
      </c>
    </row>
    <row r="32" spans="1:11" x14ac:dyDescent="0.25">
      <c r="A32" s="137"/>
      <c r="B32" s="137"/>
      <c r="C32" s="93"/>
      <c r="D32" s="89"/>
      <c r="E32" s="100"/>
      <c r="F32" s="100"/>
      <c r="G32" s="101"/>
      <c r="H32" s="29" t="s">
        <v>25</v>
      </c>
      <c r="I32" s="22"/>
      <c r="J32" s="29" t="s">
        <v>25</v>
      </c>
      <c r="K32" s="22">
        <f t="shared" si="2"/>
        <v>0</v>
      </c>
    </row>
    <row r="33" spans="1:55" x14ac:dyDescent="0.25">
      <c r="A33" s="137"/>
      <c r="B33" s="137"/>
      <c r="C33" s="93"/>
      <c r="D33" s="89"/>
      <c r="E33" s="100"/>
      <c r="F33" s="100"/>
      <c r="G33" s="101"/>
      <c r="H33" s="29" t="s">
        <v>25</v>
      </c>
      <c r="I33" s="22"/>
      <c r="J33" s="29" t="s">
        <v>25</v>
      </c>
      <c r="K33" s="22">
        <f t="shared" si="2"/>
        <v>0</v>
      </c>
    </row>
    <row r="34" spans="1:55" x14ac:dyDescent="0.25">
      <c r="A34" s="137"/>
      <c r="B34" s="137"/>
      <c r="C34" s="93"/>
      <c r="D34" s="89"/>
      <c r="E34" s="100"/>
      <c r="F34" s="100"/>
      <c r="G34" s="101"/>
      <c r="H34" s="29" t="s">
        <v>25</v>
      </c>
      <c r="I34" s="22"/>
      <c r="J34" s="29" t="s">
        <v>25</v>
      </c>
      <c r="K34" s="22">
        <f t="shared" si="2"/>
        <v>0</v>
      </c>
    </row>
    <row r="35" spans="1:55" x14ac:dyDescent="0.25">
      <c r="A35" s="137"/>
      <c r="B35" s="137"/>
      <c r="C35" s="93"/>
      <c r="D35" s="89"/>
      <c r="E35" s="100"/>
      <c r="F35" s="100"/>
      <c r="G35" s="101"/>
      <c r="H35" s="29" t="s">
        <v>25</v>
      </c>
      <c r="I35" s="22"/>
      <c r="J35" s="29" t="s">
        <v>25</v>
      </c>
      <c r="K35" s="22">
        <f t="shared" si="2"/>
        <v>0</v>
      </c>
    </row>
    <row r="36" spans="1:55" x14ac:dyDescent="0.25">
      <c r="A36" s="137"/>
      <c r="B36" s="137"/>
      <c r="C36" s="93"/>
      <c r="D36" s="89"/>
      <c r="E36" s="100"/>
      <c r="F36" s="100"/>
      <c r="G36" s="101"/>
      <c r="H36" s="29" t="s">
        <v>25</v>
      </c>
      <c r="I36" s="22"/>
      <c r="J36" s="29" t="s">
        <v>25</v>
      </c>
      <c r="K36" s="22">
        <f t="shared" si="2"/>
        <v>0</v>
      </c>
    </row>
    <row r="37" spans="1:55" x14ac:dyDescent="0.25">
      <c r="A37" s="137"/>
      <c r="B37" s="137"/>
      <c r="C37" s="93"/>
      <c r="D37" s="89"/>
      <c r="E37" s="100"/>
      <c r="F37" s="100"/>
      <c r="G37" s="101"/>
      <c r="H37" s="29" t="s">
        <v>25</v>
      </c>
      <c r="I37" s="22"/>
      <c r="J37" s="29" t="s">
        <v>25</v>
      </c>
      <c r="K37" s="22">
        <f t="shared" si="2"/>
        <v>0</v>
      </c>
    </row>
    <row r="38" spans="1:55" s="77" customFormat="1" x14ac:dyDescent="0.25">
      <c r="A38" s="160"/>
      <c r="B38" s="160"/>
      <c r="C38" s="93"/>
      <c r="D38" s="92"/>
      <c r="E38" s="90"/>
      <c r="F38" s="90"/>
      <c r="G38" s="91"/>
      <c r="H38" s="29" t="s">
        <v>25</v>
      </c>
      <c r="I38" s="22"/>
      <c r="J38" s="29" t="s">
        <v>25</v>
      </c>
      <c r="K38" s="22">
        <f t="shared" ref="K38:K39" si="3">SUM(I38*A38)</f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s="77" customFormat="1" x14ac:dyDescent="0.25">
      <c r="A39" s="160"/>
      <c r="B39" s="160"/>
      <c r="C39" s="93"/>
      <c r="D39" s="92"/>
      <c r="E39" s="90"/>
      <c r="F39" s="90"/>
      <c r="G39" s="91"/>
      <c r="H39" s="29" t="s">
        <v>25</v>
      </c>
      <c r="I39" s="22"/>
      <c r="J39" s="29" t="s">
        <v>25</v>
      </c>
      <c r="K39" s="22">
        <f t="shared" si="3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77" customFormat="1" x14ac:dyDescent="0.25">
      <c r="A40" s="160"/>
      <c r="B40" s="160"/>
      <c r="C40" s="93"/>
      <c r="D40" s="92"/>
      <c r="E40" s="90"/>
      <c r="F40" s="90"/>
      <c r="G40" s="91"/>
      <c r="H40" s="29"/>
      <c r="I40" s="22"/>
      <c r="J40" s="29"/>
      <c r="K40" s="2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s="77" customFormat="1" x14ac:dyDescent="0.25">
      <c r="A41" s="160"/>
      <c r="B41" s="160"/>
      <c r="C41" s="93"/>
      <c r="D41" s="161"/>
      <c r="E41" s="162"/>
      <c r="F41" s="162"/>
      <c r="G41" s="163"/>
      <c r="H41" s="29"/>
      <c r="I41" s="22"/>
      <c r="J41" s="29"/>
      <c r="K41" s="2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s="77" customFormat="1" x14ac:dyDescent="0.25">
      <c r="A42" s="160"/>
      <c r="B42" s="160"/>
      <c r="C42" s="45"/>
      <c r="D42" s="189"/>
      <c r="E42" s="190"/>
      <c r="F42" s="190"/>
      <c r="G42" s="191"/>
      <c r="H42" s="13"/>
      <c r="I42" s="54"/>
      <c r="J42" s="13"/>
      <c r="K42" s="5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s="77" customFormat="1" x14ac:dyDescent="0.25">
      <c r="A43" s="165"/>
      <c r="B43" s="166"/>
      <c r="C43" s="97" t="s">
        <v>151</v>
      </c>
      <c r="D43" s="185" t="s">
        <v>148</v>
      </c>
      <c r="E43" s="185"/>
      <c r="F43" s="185"/>
      <c r="G43" s="185"/>
      <c r="H43" s="138"/>
      <c r="I43" s="139"/>
      <c r="J43" s="51" t="s">
        <v>25</v>
      </c>
      <c r="K43" s="52">
        <f>SUM(K13:K42)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s="77" customFormat="1" ht="13.2" customHeight="1" x14ac:dyDescent="0.25">
      <c r="A44" s="167"/>
      <c r="B44" s="168"/>
      <c r="C44" s="55" t="s">
        <v>152</v>
      </c>
      <c r="D44" s="170" t="s">
        <v>181</v>
      </c>
      <c r="E44" s="171"/>
      <c r="F44" s="171"/>
      <c r="G44" s="59" t="s">
        <v>182</v>
      </c>
      <c r="H44" s="146">
        <v>0.25</v>
      </c>
      <c r="I44" s="147"/>
      <c r="J44" s="142" t="s">
        <v>25</v>
      </c>
      <c r="K44" s="140">
        <f>K43*H44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s="77" customFormat="1" ht="25.5" customHeight="1" x14ac:dyDescent="0.25">
      <c r="A45" s="167"/>
      <c r="B45" s="168"/>
      <c r="C45" s="56"/>
      <c r="D45" s="186" t="s">
        <v>268</v>
      </c>
      <c r="E45" s="187"/>
      <c r="F45" s="187"/>
      <c r="G45" s="188"/>
      <c r="H45" s="148"/>
      <c r="I45" s="149"/>
      <c r="J45" s="143"/>
      <c r="K45" s="14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s="77" customFormat="1" x14ac:dyDescent="0.25">
      <c r="A46" s="167"/>
      <c r="B46" s="168"/>
      <c r="C46" s="53" t="s">
        <v>154</v>
      </c>
      <c r="D46" s="185" t="s">
        <v>155</v>
      </c>
      <c r="E46" s="185"/>
      <c r="F46" s="185"/>
      <c r="G46" s="185"/>
      <c r="H46" s="154"/>
      <c r="I46" s="154"/>
      <c r="J46" s="51" t="s">
        <v>25</v>
      </c>
      <c r="K46" s="52">
        <f>K43+K44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s="77" customFormat="1" ht="13.2" customHeight="1" x14ac:dyDescent="0.25">
      <c r="A47" s="167"/>
      <c r="B47" s="168"/>
      <c r="C47" s="55" t="s">
        <v>150</v>
      </c>
      <c r="D47" s="58" t="s">
        <v>192</v>
      </c>
      <c r="E47" s="73"/>
      <c r="F47" s="73"/>
      <c r="G47" s="59"/>
      <c r="H47" s="150"/>
      <c r="I47" s="151"/>
      <c r="J47" s="144" t="s">
        <v>25</v>
      </c>
      <c r="K47" s="145">
        <f>IF('Cover '!$A$10&lt;&gt;"",K46*0.2,0)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s="77" customFormat="1" ht="12.75" customHeight="1" x14ac:dyDescent="0.25">
      <c r="A48" s="167"/>
      <c r="B48" s="168"/>
      <c r="C48" s="57"/>
      <c r="D48" s="182" t="s">
        <v>193</v>
      </c>
      <c r="E48" s="183"/>
      <c r="F48" s="183"/>
      <c r="G48" s="184"/>
      <c r="H48" s="152"/>
      <c r="I48" s="153"/>
      <c r="J48" s="143"/>
      <c r="K48" s="14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s="77" customFormat="1" x14ac:dyDescent="0.25">
      <c r="A49" s="169"/>
      <c r="B49" s="119"/>
      <c r="C49" s="97" t="s">
        <v>159</v>
      </c>
      <c r="D49" s="185" t="s">
        <v>78</v>
      </c>
      <c r="E49" s="185"/>
      <c r="F49" s="185"/>
      <c r="G49" s="185"/>
      <c r="H49" s="138"/>
      <c r="I49" s="139"/>
      <c r="J49" s="51" t="s">
        <v>25</v>
      </c>
      <c r="K49" s="52">
        <f>K46+K47</f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s="77" customFormat="1" x14ac:dyDescent="0.25">
      <c r="A50" s="2"/>
      <c r="B50" s="2"/>
      <c r="C50" s="88"/>
      <c r="D50" s="2"/>
      <c r="E50" s="2"/>
      <c r="F50" s="2"/>
      <c r="G50" s="2"/>
      <c r="H50" s="2"/>
      <c r="I50" s="49" t="s">
        <v>179</v>
      </c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s="77" customFormat="1" x14ac:dyDescent="0.25">
      <c r="A51" s="2"/>
      <c r="B51" s="2"/>
      <c r="C51" s="88"/>
      <c r="D51" s="2"/>
      <c r="E51" s="2"/>
      <c r="F51" s="2"/>
      <c r="G51" s="2"/>
      <c r="H51" s="2"/>
      <c r="I51" s="49" t="s">
        <v>180</v>
      </c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3" spans="1:55" s="77" customFormat="1" x14ac:dyDescent="0.25">
      <c r="A53" s="2"/>
      <c r="B53" s="2"/>
      <c r="C53" s="88"/>
      <c r="D53" s="2"/>
      <c r="E53" s="2"/>
      <c r="F53" s="2"/>
      <c r="G53" s="2"/>
      <c r="H53" s="2"/>
      <c r="I53" s="49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</sheetData>
  <mergeCells count="76">
    <mergeCell ref="K44:K45"/>
    <mergeCell ref="D45:G45"/>
    <mergeCell ref="D46:G46"/>
    <mergeCell ref="H46:I46"/>
    <mergeCell ref="H47:I48"/>
    <mergeCell ref="J47:J48"/>
    <mergeCell ref="K47:K48"/>
    <mergeCell ref="D48:G48"/>
    <mergeCell ref="J44:J45"/>
    <mergeCell ref="A43:B49"/>
    <mergeCell ref="D43:G43"/>
    <mergeCell ref="H43:I43"/>
    <mergeCell ref="D44:F44"/>
    <mergeCell ref="H44:I45"/>
    <mergeCell ref="D49:G49"/>
    <mergeCell ref="H49:I49"/>
    <mergeCell ref="A42:B42"/>
    <mergeCell ref="D42:G4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D41:G41"/>
    <mergeCell ref="A29:B29"/>
    <mergeCell ref="A30:B30"/>
    <mergeCell ref="A31:B31"/>
    <mergeCell ref="A32:B32"/>
    <mergeCell ref="A26:B26"/>
    <mergeCell ref="A27:B27"/>
    <mergeCell ref="A28:B28"/>
    <mergeCell ref="A23:B23"/>
    <mergeCell ref="A24:B24"/>
    <mergeCell ref="A25:B25"/>
    <mergeCell ref="A20:B20"/>
    <mergeCell ref="A21:B21"/>
    <mergeCell ref="A22:B22"/>
    <mergeCell ref="A17:B17"/>
    <mergeCell ref="A18:B18"/>
    <mergeCell ref="A19:B19"/>
    <mergeCell ref="A14:B14"/>
    <mergeCell ref="A15:B15"/>
    <mergeCell ref="A16:B16"/>
    <mergeCell ref="A13:B13"/>
    <mergeCell ref="A7:B7"/>
    <mergeCell ref="A8:B8"/>
    <mergeCell ref="A9:B9"/>
    <mergeCell ref="A10:B10"/>
    <mergeCell ref="A11:B11"/>
    <mergeCell ref="A12:B12"/>
    <mergeCell ref="D7:G7"/>
    <mergeCell ref="D27:G27"/>
    <mergeCell ref="D28:G28"/>
    <mergeCell ref="D29:G29"/>
    <mergeCell ref="D26:G26"/>
    <mergeCell ref="D17:G17"/>
    <mergeCell ref="D16:G16"/>
    <mergeCell ref="D11:G11"/>
    <mergeCell ref="D12:G12"/>
    <mergeCell ref="D8:G8"/>
    <mergeCell ref="D9:G9"/>
    <mergeCell ref="D10:G10"/>
    <mergeCell ref="H6:I6"/>
    <mergeCell ref="J6:K6"/>
    <mergeCell ref="A1:K1"/>
    <mergeCell ref="A2:K2"/>
    <mergeCell ref="A3:K3"/>
    <mergeCell ref="J4:K4"/>
    <mergeCell ref="A5:B5"/>
    <mergeCell ref="D5:G5"/>
    <mergeCell ref="H5:I5"/>
    <mergeCell ref="J5:K5"/>
  </mergeCells>
  <pageMargins left="0.5" right="0.32" top="1" bottom="1" header="0.75" footer="0.5"/>
  <pageSetup firstPageNumber="2" fitToHeight="0" orientation="portrait" r:id="rId1"/>
  <headerFooter scaleWithDoc="0" alignWithMargins="0">
    <oddHeader xml:space="preserve">&amp;RSheet &amp;P of &amp;N </oddHeader>
    <oddFooter>&amp;L&amp;F&amp;RUNIT COSTS 1/30/2024
FORMAT 1/30/24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3F9E-F941-4509-B2EA-C373C56410B3}">
  <dimension ref="A1:BC53"/>
  <sheetViews>
    <sheetView view="pageLayout" topLeftCell="A7" zoomScaleNormal="100" workbookViewId="0">
      <selection activeCell="I32" sqref="I32"/>
    </sheetView>
  </sheetViews>
  <sheetFormatPr defaultColWidth="8.88671875" defaultRowHeight="13.2" x14ac:dyDescent="0.25"/>
  <cols>
    <col min="1" max="2" width="7.109375" style="2" customWidth="1"/>
    <col min="3" max="3" width="6.109375" style="88" customWidth="1"/>
    <col min="4" max="5" width="9" style="2" customWidth="1"/>
    <col min="6" max="6" width="8.88671875" style="2" customWidth="1"/>
    <col min="7" max="7" width="19.6640625" style="2" customWidth="1"/>
    <col min="8" max="8" width="3.88671875" style="2" customWidth="1"/>
    <col min="9" max="9" width="10.44140625" style="2" customWidth="1"/>
    <col min="10" max="10" width="4.33203125" style="2" customWidth="1"/>
    <col min="11" max="11" width="11.88671875" style="2" customWidth="1"/>
    <col min="12" max="12" width="10.6640625" style="77" customWidth="1"/>
    <col min="13" max="13" width="8" style="2" customWidth="1"/>
    <col min="14" max="14" width="9.44140625" style="2" customWidth="1"/>
    <col min="15" max="16384" width="8.88671875" style="2"/>
  </cols>
  <sheetData>
    <row r="1" spans="1:11" x14ac:dyDescent="0.25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x14ac:dyDescent="0.25">
      <c r="A2" s="128" t="s">
        <v>96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1" x14ac:dyDescent="0.25">
      <c r="A3" s="202" t="s">
        <v>249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x14ac:dyDescent="0.25">
      <c r="I4" s="102" t="s">
        <v>58</v>
      </c>
      <c r="J4" s="119" t="s">
        <v>58</v>
      </c>
      <c r="K4" s="119"/>
    </row>
    <row r="5" spans="1:11" x14ac:dyDescent="0.25">
      <c r="A5" s="205" t="s">
        <v>20</v>
      </c>
      <c r="B5" s="206"/>
      <c r="C5" s="96" t="s">
        <v>21</v>
      </c>
      <c r="D5" s="203" t="s">
        <v>22</v>
      </c>
      <c r="E5" s="203"/>
      <c r="F5" s="203"/>
      <c r="G5" s="203"/>
      <c r="H5" s="203" t="s">
        <v>21</v>
      </c>
      <c r="I5" s="203"/>
      <c r="J5" s="203" t="s">
        <v>24</v>
      </c>
      <c r="K5" s="204"/>
    </row>
    <row r="6" spans="1:11" x14ac:dyDescent="0.25">
      <c r="A6" s="26"/>
      <c r="B6" s="95"/>
      <c r="C6" s="94"/>
      <c r="D6" s="95"/>
      <c r="E6" s="95"/>
      <c r="F6" s="95"/>
      <c r="G6" s="95"/>
      <c r="H6" s="199" t="s">
        <v>23</v>
      </c>
      <c r="I6" s="199"/>
      <c r="J6" s="200"/>
      <c r="K6" s="201"/>
    </row>
    <row r="7" spans="1:11" x14ac:dyDescent="0.25">
      <c r="A7" s="137"/>
      <c r="B7" s="137"/>
      <c r="C7" s="98" t="s">
        <v>26</v>
      </c>
      <c r="D7" s="216" t="s">
        <v>141</v>
      </c>
      <c r="E7" s="216"/>
      <c r="F7" s="216"/>
      <c r="G7" s="216"/>
      <c r="H7" s="62" t="s">
        <v>25</v>
      </c>
      <c r="I7" s="63">
        <v>40</v>
      </c>
      <c r="J7" s="62" t="s">
        <v>25</v>
      </c>
      <c r="K7" s="63">
        <f t="shared" ref="K7:K17" si="0">SUM(I7*A7)</f>
        <v>0</v>
      </c>
    </row>
    <row r="8" spans="1:11" x14ac:dyDescent="0.25">
      <c r="A8" s="137"/>
      <c r="B8" s="137"/>
      <c r="C8" s="98" t="s">
        <v>26</v>
      </c>
      <c r="D8" s="216" t="s">
        <v>142</v>
      </c>
      <c r="E8" s="216"/>
      <c r="F8" s="216"/>
      <c r="G8" s="216"/>
      <c r="H8" s="62" t="s">
        <v>25</v>
      </c>
      <c r="I8" s="63">
        <v>50</v>
      </c>
      <c r="J8" s="62" t="s">
        <v>25</v>
      </c>
      <c r="K8" s="63">
        <f t="shared" si="0"/>
        <v>0</v>
      </c>
    </row>
    <row r="9" spans="1:11" x14ac:dyDescent="0.25">
      <c r="A9" s="137"/>
      <c r="B9" s="137"/>
      <c r="C9" s="98" t="s">
        <v>26</v>
      </c>
      <c r="D9" s="216" t="s">
        <v>143</v>
      </c>
      <c r="E9" s="216"/>
      <c r="F9" s="216"/>
      <c r="G9" s="216"/>
      <c r="H9" s="62" t="s">
        <v>25</v>
      </c>
      <c r="I9" s="63">
        <v>60</v>
      </c>
      <c r="J9" s="62" t="s">
        <v>25</v>
      </c>
      <c r="K9" s="63">
        <f t="shared" si="0"/>
        <v>0</v>
      </c>
    </row>
    <row r="10" spans="1:11" x14ac:dyDescent="0.25">
      <c r="A10" s="137"/>
      <c r="B10" s="137"/>
      <c r="C10" s="98" t="s">
        <v>26</v>
      </c>
      <c r="D10" s="216" t="s">
        <v>144</v>
      </c>
      <c r="E10" s="216"/>
      <c r="F10" s="216"/>
      <c r="G10" s="216"/>
      <c r="H10" s="62" t="s">
        <v>25</v>
      </c>
      <c r="I10" s="63">
        <v>70</v>
      </c>
      <c r="J10" s="62" t="s">
        <v>25</v>
      </c>
      <c r="K10" s="63">
        <f t="shared" si="0"/>
        <v>0</v>
      </c>
    </row>
    <row r="11" spans="1:11" x14ac:dyDescent="0.25">
      <c r="A11" s="137"/>
      <c r="B11" s="137"/>
      <c r="C11" s="98" t="s">
        <v>26</v>
      </c>
      <c r="D11" s="216" t="s">
        <v>145</v>
      </c>
      <c r="E11" s="216"/>
      <c r="F11" s="216"/>
      <c r="G11" s="216"/>
      <c r="H11" s="62" t="s">
        <v>25</v>
      </c>
      <c r="I11" s="63">
        <v>85</v>
      </c>
      <c r="J11" s="62" t="s">
        <v>25</v>
      </c>
      <c r="K11" s="63">
        <f t="shared" si="0"/>
        <v>0</v>
      </c>
    </row>
    <row r="12" spans="1:11" x14ac:dyDescent="0.25">
      <c r="A12" s="137"/>
      <c r="B12" s="137"/>
      <c r="C12" s="98" t="s">
        <v>28</v>
      </c>
      <c r="D12" s="220" t="s">
        <v>55</v>
      </c>
      <c r="E12" s="218"/>
      <c r="F12" s="218"/>
      <c r="G12" s="219"/>
      <c r="H12" s="62" t="s">
        <v>25</v>
      </c>
      <c r="I12" s="63">
        <v>3500</v>
      </c>
      <c r="J12" s="62" t="s">
        <v>25</v>
      </c>
      <c r="K12" s="63">
        <f t="shared" si="0"/>
        <v>0</v>
      </c>
    </row>
    <row r="13" spans="1:11" x14ac:dyDescent="0.25">
      <c r="A13" s="137"/>
      <c r="B13" s="137"/>
      <c r="C13" s="98" t="s">
        <v>28</v>
      </c>
      <c r="D13" s="220" t="s">
        <v>56</v>
      </c>
      <c r="E13" s="218"/>
      <c r="F13" s="218"/>
      <c r="G13" s="219"/>
      <c r="H13" s="62" t="s">
        <v>25</v>
      </c>
      <c r="I13" s="63">
        <v>5000</v>
      </c>
      <c r="J13" s="62" t="s">
        <v>25</v>
      </c>
      <c r="K13" s="63">
        <f t="shared" si="0"/>
        <v>0</v>
      </c>
    </row>
    <row r="14" spans="1:11" x14ac:dyDescent="0.25">
      <c r="A14" s="137"/>
      <c r="B14" s="137"/>
      <c r="C14" s="98" t="s">
        <v>28</v>
      </c>
      <c r="D14" s="220" t="s">
        <v>79</v>
      </c>
      <c r="E14" s="218"/>
      <c r="F14" s="218"/>
      <c r="G14" s="219"/>
      <c r="H14" s="62" t="s">
        <v>25</v>
      </c>
      <c r="I14" s="63">
        <v>1000</v>
      </c>
      <c r="J14" s="62" t="s">
        <v>25</v>
      </c>
      <c r="K14" s="63">
        <f t="shared" si="0"/>
        <v>0</v>
      </c>
    </row>
    <row r="15" spans="1:11" x14ac:dyDescent="0.25">
      <c r="A15" s="137"/>
      <c r="B15" s="137"/>
      <c r="C15" s="98" t="s">
        <v>28</v>
      </c>
      <c r="D15" s="217" t="s">
        <v>248</v>
      </c>
      <c r="E15" s="218"/>
      <c r="F15" s="218"/>
      <c r="G15" s="219"/>
      <c r="H15" s="62" t="s">
        <v>25</v>
      </c>
      <c r="I15" s="63">
        <v>80</v>
      </c>
      <c r="J15" s="62" t="s">
        <v>25</v>
      </c>
      <c r="K15" s="63">
        <f t="shared" si="0"/>
        <v>0</v>
      </c>
    </row>
    <row r="16" spans="1:11" x14ac:dyDescent="0.25">
      <c r="A16" s="137"/>
      <c r="B16" s="137"/>
      <c r="C16" s="98" t="s">
        <v>28</v>
      </c>
      <c r="D16" s="217" t="s">
        <v>247</v>
      </c>
      <c r="E16" s="218"/>
      <c r="F16" s="218"/>
      <c r="G16" s="219"/>
      <c r="H16" s="62" t="s">
        <v>25</v>
      </c>
      <c r="I16" s="63">
        <v>550</v>
      </c>
      <c r="J16" s="62" t="s">
        <v>25</v>
      </c>
      <c r="K16" s="63">
        <f t="shared" si="0"/>
        <v>0</v>
      </c>
    </row>
    <row r="17" spans="1:11" x14ac:dyDescent="0.25">
      <c r="A17" s="137"/>
      <c r="B17" s="137"/>
      <c r="C17" s="98" t="s">
        <v>28</v>
      </c>
      <c r="D17" s="220" t="s">
        <v>80</v>
      </c>
      <c r="E17" s="218"/>
      <c r="F17" s="218"/>
      <c r="G17" s="219"/>
      <c r="H17" s="62" t="s">
        <v>25</v>
      </c>
      <c r="I17" s="63">
        <v>500</v>
      </c>
      <c r="J17" s="62" t="s">
        <v>25</v>
      </c>
      <c r="K17" s="63">
        <f t="shared" si="0"/>
        <v>0</v>
      </c>
    </row>
    <row r="18" spans="1:11" x14ac:dyDescent="0.25">
      <c r="A18" s="137"/>
      <c r="B18" s="137"/>
      <c r="C18" s="98" t="s">
        <v>26</v>
      </c>
      <c r="D18" s="220" t="s">
        <v>57</v>
      </c>
      <c r="E18" s="218"/>
      <c r="F18" s="218"/>
      <c r="G18" s="219"/>
      <c r="H18" s="62" t="s">
        <v>25</v>
      </c>
      <c r="I18" s="63">
        <v>50</v>
      </c>
      <c r="J18" s="62" t="s">
        <v>25</v>
      </c>
      <c r="K18" s="63">
        <f>SUM(I18*A18)</f>
        <v>0</v>
      </c>
    </row>
    <row r="19" spans="1:11" x14ac:dyDescent="0.25">
      <c r="A19" s="137"/>
      <c r="B19" s="137"/>
      <c r="C19" s="93"/>
      <c r="D19" s="89"/>
      <c r="E19" s="90"/>
      <c r="F19" s="90"/>
      <c r="G19" s="91"/>
      <c r="H19" s="29" t="s">
        <v>25</v>
      </c>
      <c r="I19" s="22"/>
      <c r="J19" s="29" t="s">
        <v>25</v>
      </c>
      <c r="K19" s="22">
        <f t="shared" ref="K19:K29" si="1">SUM(I19*A19)</f>
        <v>0</v>
      </c>
    </row>
    <row r="20" spans="1:11" x14ac:dyDescent="0.25">
      <c r="A20" s="137"/>
      <c r="B20" s="137"/>
      <c r="C20" s="93"/>
      <c r="D20" s="92"/>
      <c r="E20" s="90"/>
      <c r="F20" s="90"/>
      <c r="G20" s="91"/>
      <c r="H20" s="29" t="s">
        <v>25</v>
      </c>
      <c r="I20" s="22"/>
      <c r="J20" s="29" t="s">
        <v>25</v>
      </c>
      <c r="K20" s="22">
        <f t="shared" si="1"/>
        <v>0</v>
      </c>
    </row>
    <row r="21" spans="1:11" x14ac:dyDescent="0.25">
      <c r="A21" s="137"/>
      <c r="B21" s="137"/>
      <c r="C21" s="93"/>
      <c r="D21" s="92"/>
      <c r="E21" s="90"/>
      <c r="F21" s="90"/>
      <c r="G21" s="91"/>
      <c r="H21" s="29" t="s">
        <v>25</v>
      </c>
      <c r="I21" s="22"/>
      <c r="J21" s="29" t="s">
        <v>25</v>
      </c>
      <c r="K21" s="22">
        <f t="shared" si="1"/>
        <v>0</v>
      </c>
    </row>
    <row r="22" spans="1:11" x14ac:dyDescent="0.25">
      <c r="A22" s="137"/>
      <c r="B22" s="137"/>
      <c r="C22" s="93"/>
      <c r="D22" s="92"/>
      <c r="E22" s="90"/>
      <c r="F22" s="90"/>
      <c r="G22" s="91"/>
      <c r="H22" s="29" t="s">
        <v>25</v>
      </c>
      <c r="I22" s="22"/>
      <c r="J22" s="29" t="s">
        <v>25</v>
      </c>
      <c r="K22" s="22">
        <f t="shared" si="1"/>
        <v>0</v>
      </c>
    </row>
    <row r="23" spans="1:11" x14ac:dyDescent="0.25">
      <c r="A23" s="137"/>
      <c r="B23" s="137"/>
      <c r="C23" s="93"/>
      <c r="D23" s="92"/>
      <c r="E23" s="90"/>
      <c r="F23" s="90"/>
      <c r="G23" s="91"/>
      <c r="H23" s="29" t="s">
        <v>25</v>
      </c>
      <c r="I23" s="22"/>
      <c r="J23" s="29" t="s">
        <v>25</v>
      </c>
      <c r="K23" s="22">
        <f t="shared" si="1"/>
        <v>0</v>
      </c>
    </row>
    <row r="24" spans="1:11" x14ac:dyDescent="0.25">
      <c r="A24" s="137"/>
      <c r="B24" s="137"/>
      <c r="C24" s="93"/>
      <c r="D24" s="92"/>
      <c r="E24" s="90"/>
      <c r="F24" s="90"/>
      <c r="G24" s="91"/>
      <c r="H24" s="29" t="s">
        <v>25</v>
      </c>
      <c r="I24" s="22"/>
      <c r="J24" s="29" t="s">
        <v>25</v>
      </c>
      <c r="K24" s="22">
        <f t="shared" si="1"/>
        <v>0</v>
      </c>
    </row>
    <row r="25" spans="1:11" x14ac:dyDescent="0.25">
      <c r="A25" s="137"/>
      <c r="B25" s="137"/>
      <c r="C25" s="93"/>
      <c r="D25" s="92"/>
      <c r="E25" s="90"/>
      <c r="F25" s="90"/>
      <c r="G25" s="91"/>
      <c r="H25" s="29" t="s">
        <v>25</v>
      </c>
      <c r="I25" s="22"/>
      <c r="J25" s="29" t="s">
        <v>25</v>
      </c>
      <c r="K25" s="22">
        <f t="shared" si="1"/>
        <v>0</v>
      </c>
    </row>
    <row r="26" spans="1:11" x14ac:dyDescent="0.25">
      <c r="A26" s="137"/>
      <c r="B26" s="137"/>
      <c r="C26" s="93"/>
      <c r="D26" s="112"/>
      <c r="E26" s="113"/>
      <c r="F26" s="113"/>
      <c r="G26" s="114"/>
      <c r="H26" s="29" t="s">
        <v>25</v>
      </c>
      <c r="I26" s="22"/>
      <c r="J26" s="29" t="s">
        <v>25</v>
      </c>
      <c r="K26" s="22">
        <f t="shared" si="1"/>
        <v>0</v>
      </c>
    </row>
    <row r="27" spans="1:11" x14ac:dyDescent="0.25">
      <c r="A27" s="137"/>
      <c r="B27" s="137"/>
      <c r="C27" s="93"/>
      <c r="D27" s="112"/>
      <c r="E27" s="113"/>
      <c r="F27" s="113"/>
      <c r="G27" s="114"/>
      <c r="H27" s="29" t="s">
        <v>25</v>
      </c>
      <c r="I27" s="22"/>
      <c r="J27" s="29" t="s">
        <v>25</v>
      </c>
      <c r="K27" s="22">
        <f>SUM(I27*A27)</f>
        <v>0</v>
      </c>
    </row>
    <row r="28" spans="1:11" x14ac:dyDescent="0.25">
      <c r="A28" s="137"/>
      <c r="B28" s="137"/>
      <c r="C28" s="93"/>
      <c r="D28" s="112"/>
      <c r="E28" s="113"/>
      <c r="F28" s="113"/>
      <c r="G28" s="114"/>
      <c r="H28" s="29" t="s">
        <v>25</v>
      </c>
      <c r="I28" s="22"/>
      <c r="J28" s="29" t="s">
        <v>25</v>
      </c>
      <c r="K28" s="22">
        <f>SUM(I28*A28)</f>
        <v>0</v>
      </c>
    </row>
    <row r="29" spans="1:11" x14ac:dyDescent="0.25">
      <c r="A29" s="137"/>
      <c r="B29" s="137"/>
      <c r="C29" s="93"/>
      <c r="D29" s="112"/>
      <c r="E29" s="113"/>
      <c r="F29" s="113"/>
      <c r="G29" s="114"/>
      <c r="H29" s="29" t="s">
        <v>25</v>
      </c>
      <c r="I29" s="22"/>
      <c r="J29" s="29" t="s">
        <v>25</v>
      </c>
      <c r="K29" s="22">
        <f t="shared" si="1"/>
        <v>0</v>
      </c>
    </row>
    <row r="30" spans="1:11" x14ac:dyDescent="0.25">
      <c r="A30" s="137"/>
      <c r="B30" s="137"/>
      <c r="C30" s="93"/>
      <c r="D30" s="89"/>
      <c r="E30" s="100"/>
      <c r="F30" s="100"/>
      <c r="G30" s="101"/>
      <c r="H30" s="29" t="s">
        <v>25</v>
      </c>
      <c r="I30" s="22"/>
      <c r="J30" s="29" t="s">
        <v>25</v>
      </c>
      <c r="K30" s="22">
        <f t="shared" ref="K30:K39" si="2">SUM(I30*A30)</f>
        <v>0</v>
      </c>
    </row>
    <row r="31" spans="1:11" x14ac:dyDescent="0.25">
      <c r="A31" s="137"/>
      <c r="B31" s="137"/>
      <c r="C31" s="93"/>
      <c r="D31" s="89"/>
      <c r="E31" s="100"/>
      <c r="F31" s="100"/>
      <c r="G31" s="101"/>
      <c r="H31" s="29" t="s">
        <v>25</v>
      </c>
      <c r="I31" s="22"/>
      <c r="J31" s="29" t="s">
        <v>25</v>
      </c>
      <c r="K31" s="22">
        <f t="shared" si="2"/>
        <v>0</v>
      </c>
    </row>
    <row r="32" spans="1:11" x14ac:dyDescent="0.25">
      <c r="A32" s="137"/>
      <c r="B32" s="137"/>
      <c r="C32" s="93"/>
      <c r="D32" s="89"/>
      <c r="E32" s="100"/>
      <c r="F32" s="100"/>
      <c r="G32" s="101"/>
      <c r="H32" s="29" t="s">
        <v>25</v>
      </c>
      <c r="I32" s="22"/>
      <c r="J32" s="29" t="s">
        <v>25</v>
      </c>
      <c r="K32" s="22">
        <f t="shared" si="2"/>
        <v>0</v>
      </c>
    </row>
    <row r="33" spans="1:55" x14ac:dyDescent="0.25">
      <c r="A33" s="137"/>
      <c r="B33" s="137"/>
      <c r="C33" s="93"/>
      <c r="D33" s="89"/>
      <c r="E33" s="100"/>
      <c r="F33" s="100"/>
      <c r="G33" s="101"/>
      <c r="H33" s="29" t="s">
        <v>25</v>
      </c>
      <c r="I33" s="22"/>
      <c r="J33" s="29" t="s">
        <v>25</v>
      </c>
      <c r="K33" s="22">
        <f t="shared" si="2"/>
        <v>0</v>
      </c>
    </row>
    <row r="34" spans="1:55" x14ac:dyDescent="0.25">
      <c r="A34" s="137"/>
      <c r="B34" s="137"/>
      <c r="C34" s="93"/>
      <c r="D34" s="89"/>
      <c r="E34" s="100"/>
      <c r="F34" s="100"/>
      <c r="G34" s="101"/>
      <c r="H34" s="29" t="s">
        <v>25</v>
      </c>
      <c r="I34" s="22"/>
      <c r="J34" s="29" t="s">
        <v>25</v>
      </c>
      <c r="K34" s="22">
        <f t="shared" si="2"/>
        <v>0</v>
      </c>
    </row>
    <row r="35" spans="1:55" x14ac:dyDescent="0.25">
      <c r="A35" s="137"/>
      <c r="B35" s="137"/>
      <c r="C35" s="93"/>
      <c r="D35" s="89"/>
      <c r="E35" s="100"/>
      <c r="F35" s="100"/>
      <c r="G35" s="101"/>
      <c r="H35" s="29" t="s">
        <v>25</v>
      </c>
      <c r="I35" s="22"/>
      <c r="J35" s="29" t="s">
        <v>25</v>
      </c>
      <c r="K35" s="22">
        <f t="shared" si="2"/>
        <v>0</v>
      </c>
    </row>
    <row r="36" spans="1:55" x14ac:dyDescent="0.25">
      <c r="A36" s="137"/>
      <c r="B36" s="137"/>
      <c r="C36" s="93"/>
      <c r="D36" s="89"/>
      <c r="E36" s="100"/>
      <c r="F36" s="100"/>
      <c r="G36" s="101"/>
      <c r="H36" s="29" t="s">
        <v>25</v>
      </c>
      <c r="I36" s="22"/>
      <c r="J36" s="29" t="s">
        <v>25</v>
      </c>
      <c r="K36" s="22">
        <f t="shared" si="2"/>
        <v>0</v>
      </c>
    </row>
    <row r="37" spans="1:55" x14ac:dyDescent="0.25">
      <c r="A37" s="137"/>
      <c r="B37" s="137"/>
      <c r="C37" s="93"/>
      <c r="D37" s="89"/>
      <c r="E37" s="100"/>
      <c r="F37" s="100"/>
      <c r="G37" s="101"/>
      <c r="H37" s="29" t="s">
        <v>25</v>
      </c>
      <c r="I37" s="22"/>
      <c r="J37" s="29" t="s">
        <v>25</v>
      </c>
      <c r="K37" s="22">
        <f t="shared" si="2"/>
        <v>0</v>
      </c>
    </row>
    <row r="38" spans="1:55" s="77" customFormat="1" x14ac:dyDescent="0.25">
      <c r="A38" s="160"/>
      <c r="B38" s="160"/>
      <c r="C38" s="93"/>
      <c r="D38" s="92"/>
      <c r="E38" s="90"/>
      <c r="F38" s="90"/>
      <c r="G38" s="91"/>
      <c r="H38" s="29" t="s">
        <v>25</v>
      </c>
      <c r="I38" s="22"/>
      <c r="J38" s="29" t="s">
        <v>25</v>
      </c>
      <c r="K38" s="22">
        <f t="shared" si="2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s="77" customFormat="1" x14ac:dyDescent="0.25">
      <c r="A39" s="160"/>
      <c r="B39" s="160"/>
      <c r="C39" s="93"/>
      <c r="D39" s="92"/>
      <c r="E39" s="90"/>
      <c r="F39" s="90"/>
      <c r="G39" s="91"/>
      <c r="H39" s="29" t="s">
        <v>25</v>
      </c>
      <c r="I39" s="22"/>
      <c r="J39" s="29" t="s">
        <v>25</v>
      </c>
      <c r="K39" s="22">
        <f t="shared" si="2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77" customFormat="1" x14ac:dyDescent="0.25">
      <c r="A40" s="160"/>
      <c r="B40" s="160"/>
      <c r="C40" s="93"/>
      <c r="D40" s="92"/>
      <c r="E40" s="90"/>
      <c r="F40" s="90"/>
      <c r="G40" s="91"/>
      <c r="H40" s="29"/>
      <c r="I40" s="22"/>
      <c r="J40" s="29"/>
      <c r="K40" s="2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s="77" customFormat="1" x14ac:dyDescent="0.25">
      <c r="A41" s="160"/>
      <c r="B41" s="160"/>
      <c r="C41" s="93"/>
      <c r="D41" s="161"/>
      <c r="E41" s="162"/>
      <c r="F41" s="162"/>
      <c r="G41" s="163"/>
      <c r="H41" s="29"/>
      <c r="I41" s="22"/>
      <c r="J41" s="29"/>
      <c r="K41" s="2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s="77" customFormat="1" x14ac:dyDescent="0.25">
      <c r="A42" s="160"/>
      <c r="B42" s="160"/>
      <c r="C42" s="45"/>
      <c r="D42" s="189"/>
      <c r="E42" s="190"/>
      <c r="F42" s="190"/>
      <c r="G42" s="191"/>
      <c r="H42" s="13"/>
      <c r="I42" s="54"/>
      <c r="J42" s="13"/>
      <c r="K42" s="5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s="77" customFormat="1" x14ac:dyDescent="0.25">
      <c r="A43" s="165"/>
      <c r="B43" s="166"/>
      <c r="C43" s="97" t="s">
        <v>151</v>
      </c>
      <c r="D43" s="185" t="s">
        <v>148</v>
      </c>
      <c r="E43" s="185"/>
      <c r="F43" s="185"/>
      <c r="G43" s="185"/>
      <c r="H43" s="138"/>
      <c r="I43" s="139"/>
      <c r="J43" s="51" t="s">
        <v>25</v>
      </c>
      <c r="K43" s="52">
        <f>SUM(K13:K42)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s="77" customFormat="1" ht="13.2" customHeight="1" x14ac:dyDescent="0.25">
      <c r="A44" s="167"/>
      <c r="B44" s="168"/>
      <c r="C44" s="55" t="s">
        <v>152</v>
      </c>
      <c r="D44" s="170" t="s">
        <v>181</v>
      </c>
      <c r="E44" s="171"/>
      <c r="F44" s="171"/>
      <c r="G44" s="59" t="s">
        <v>182</v>
      </c>
      <c r="H44" s="146">
        <v>0.25</v>
      </c>
      <c r="I44" s="147"/>
      <c r="J44" s="142" t="s">
        <v>25</v>
      </c>
      <c r="K44" s="140">
        <f>K43*H44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s="77" customFormat="1" ht="25.5" customHeight="1" x14ac:dyDescent="0.25">
      <c r="A45" s="167"/>
      <c r="B45" s="168"/>
      <c r="C45" s="56"/>
      <c r="D45" s="186" t="s">
        <v>268</v>
      </c>
      <c r="E45" s="187"/>
      <c r="F45" s="187"/>
      <c r="G45" s="188"/>
      <c r="H45" s="148"/>
      <c r="I45" s="149"/>
      <c r="J45" s="143"/>
      <c r="K45" s="14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s="77" customFormat="1" x14ac:dyDescent="0.25">
      <c r="A46" s="167"/>
      <c r="B46" s="168"/>
      <c r="C46" s="53" t="s">
        <v>154</v>
      </c>
      <c r="D46" s="185" t="s">
        <v>156</v>
      </c>
      <c r="E46" s="185"/>
      <c r="F46" s="185"/>
      <c r="G46" s="185"/>
      <c r="H46" s="154"/>
      <c r="I46" s="154"/>
      <c r="J46" s="51" t="s">
        <v>25</v>
      </c>
      <c r="K46" s="52">
        <f>K43+K44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s="77" customFormat="1" ht="13.2" customHeight="1" x14ac:dyDescent="0.25">
      <c r="A47" s="167"/>
      <c r="B47" s="168"/>
      <c r="C47" s="55" t="s">
        <v>150</v>
      </c>
      <c r="D47" s="58" t="s">
        <v>192</v>
      </c>
      <c r="E47" s="73"/>
      <c r="F47" s="73"/>
      <c r="G47" s="59"/>
      <c r="H47" s="150"/>
      <c r="I47" s="151"/>
      <c r="J47" s="144" t="s">
        <v>25</v>
      </c>
      <c r="K47" s="145">
        <f>IF('Cover '!$A$10&lt;&gt;"",K46*0.2,0)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s="77" customFormat="1" ht="12.75" customHeight="1" x14ac:dyDescent="0.25">
      <c r="A48" s="167"/>
      <c r="B48" s="168"/>
      <c r="C48" s="57"/>
      <c r="D48" s="182" t="s">
        <v>193</v>
      </c>
      <c r="E48" s="183"/>
      <c r="F48" s="183"/>
      <c r="G48" s="184"/>
      <c r="H48" s="152"/>
      <c r="I48" s="153"/>
      <c r="J48" s="143"/>
      <c r="K48" s="14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s="77" customFormat="1" x14ac:dyDescent="0.25">
      <c r="A49" s="169"/>
      <c r="B49" s="119"/>
      <c r="C49" s="97" t="s">
        <v>159</v>
      </c>
      <c r="D49" s="185" t="s">
        <v>86</v>
      </c>
      <c r="E49" s="185"/>
      <c r="F49" s="185"/>
      <c r="G49" s="185"/>
      <c r="H49" s="138"/>
      <c r="I49" s="139"/>
      <c r="J49" s="51" t="s">
        <v>25</v>
      </c>
      <c r="K49" s="52">
        <f>K46+K47</f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s="77" customFormat="1" x14ac:dyDescent="0.25">
      <c r="A50" s="2"/>
      <c r="B50" s="2"/>
      <c r="C50" s="88"/>
      <c r="D50" s="2"/>
      <c r="E50" s="2"/>
      <c r="F50" s="2"/>
      <c r="G50" s="2"/>
      <c r="H50" s="2"/>
      <c r="I50" s="49" t="s">
        <v>179</v>
      </c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s="77" customFormat="1" x14ac:dyDescent="0.25">
      <c r="A51" s="2"/>
      <c r="B51" s="2"/>
      <c r="C51" s="88"/>
      <c r="D51" s="2"/>
      <c r="E51" s="2"/>
      <c r="F51" s="2"/>
      <c r="G51" s="2"/>
      <c r="H51" s="2"/>
      <c r="I51" s="49" t="s">
        <v>180</v>
      </c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3" spans="1:55" s="77" customFormat="1" x14ac:dyDescent="0.25">
      <c r="A53" s="2"/>
      <c r="B53" s="2"/>
      <c r="C53" s="88"/>
      <c r="D53" s="2"/>
      <c r="E53" s="2"/>
      <c r="F53" s="2"/>
      <c r="G53" s="2"/>
      <c r="H53" s="2"/>
      <c r="I53" s="49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</sheetData>
  <mergeCells count="76">
    <mergeCell ref="J47:J48"/>
    <mergeCell ref="K47:K48"/>
    <mergeCell ref="D48:G48"/>
    <mergeCell ref="D41:G41"/>
    <mergeCell ref="J44:J45"/>
    <mergeCell ref="K44:K45"/>
    <mergeCell ref="D45:G45"/>
    <mergeCell ref="D46:G46"/>
    <mergeCell ref="H46:I46"/>
    <mergeCell ref="A42:B42"/>
    <mergeCell ref="D42:G42"/>
    <mergeCell ref="A43:B49"/>
    <mergeCell ref="D43:G43"/>
    <mergeCell ref="H43:I43"/>
    <mergeCell ref="D44:F44"/>
    <mergeCell ref="H44:I45"/>
    <mergeCell ref="D49:G49"/>
    <mergeCell ref="H49:I49"/>
    <mergeCell ref="H47:I4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5:B25"/>
    <mergeCell ref="A26:B26"/>
    <mergeCell ref="A27:B27"/>
    <mergeCell ref="A28:B28"/>
    <mergeCell ref="A29:B29"/>
    <mergeCell ref="A21:B21"/>
    <mergeCell ref="D18:G18"/>
    <mergeCell ref="A22:B22"/>
    <mergeCell ref="A23:B23"/>
    <mergeCell ref="A24:B24"/>
    <mergeCell ref="A17:B17"/>
    <mergeCell ref="D17:G17"/>
    <mergeCell ref="A18:B18"/>
    <mergeCell ref="A19:B19"/>
    <mergeCell ref="A20:B20"/>
    <mergeCell ref="A12:B12"/>
    <mergeCell ref="D12:G12"/>
    <mergeCell ref="A13:B13"/>
    <mergeCell ref="A14:B14"/>
    <mergeCell ref="A15:B15"/>
    <mergeCell ref="A16:B16"/>
    <mergeCell ref="D16:G16"/>
    <mergeCell ref="D13:G13"/>
    <mergeCell ref="D14:G14"/>
    <mergeCell ref="D15:G15"/>
    <mergeCell ref="A9:B9"/>
    <mergeCell ref="D9:G9"/>
    <mergeCell ref="A10:B10"/>
    <mergeCell ref="D10:G10"/>
    <mergeCell ref="A11:B11"/>
    <mergeCell ref="D11:G11"/>
    <mergeCell ref="H6:I6"/>
    <mergeCell ref="J6:K6"/>
    <mergeCell ref="A7:B7"/>
    <mergeCell ref="D7:G7"/>
    <mergeCell ref="A8:B8"/>
    <mergeCell ref="D8:G8"/>
    <mergeCell ref="A1:K1"/>
    <mergeCell ref="A2:K2"/>
    <mergeCell ref="A3:K3"/>
    <mergeCell ref="J4:K4"/>
    <mergeCell ref="A5:B5"/>
    <mergeCell ref="D5:G5"/>
    <mergeCell ref="H5:I5"/>
    <mergeCell ref="J5:K5"/>
  </mergeCells>
  <pageMargins left="0.5" right="0.32" top="1" bottom="1" header="0.75" footer="0.5"/>
  <pageSetup firstPageNumber="2" fitToHeight="0" orientation="portrait" r:id="rId1"/>
  <headerFooter scaleWithDoc="0" alignWithMargins="0">
    <oddHeader xml:space="preserve">&amp;RSheet &amp;P of &amp;N </oddHeader>
    <oddFooter>&amp;L&amp;F&amp;RUNIT COSTS 1/30/2024
FORMAT 1/30/24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3"/>
  <sheetViews>
    <sheetView view="pageLayout" topLeftCell="A22" zoomScaleNormal="100" workbookViewId="0">
      <selection activeCell="L25" sqref="L25"/>
    </sheetView>
  </sheetViews>
  <sheetFormatPr defaultColWidth="9.109375" defaultRowHeight="13.2" x14ac:dyDescent="0.25"/>
  <cols>
    <col min="1" max="6" width="9.109375" style="2"/>
    <col min="7" max="7" width="7.109375" style="2" customWidth="1"/>
    <col min="8" max="8" width="4" style="2" customWidth="1"/>
    <col min="9" max="9" width="5.88671875" style="2" customWidth="1"/>
    <col min="10" max="10" width="6.6640625" style="2" customWidth="1"/>
    <col min="11" max="11" width="3" style="2" customWidth="1"/>
    <col min="12" max="12" width="12.33203125" style="2" customWidth="1"/>
    <col min="13" max="16384" width="9.109375" style="2"/>
  </cols>
  <sheetData>
    <row r="1" spans="1:32" ht="20.100000000000001" customHeight="1" x14ac:dyDescent="0.25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32" ht="20.100000000000001" customHeight="1" x14ac:dyDescent="0.25">
      <c r="A2" s="202" t="s">
        <v>175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32" ht="20.100000000000001" customHeigh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32" ht="20.100000000000001" customHeight="1" x14ac:dyDescent="0.25">
      <c r="A4" s="2" t="s">
        <v>81</v>
      </c>
      <c r="D4" s="119"/>
      <c r="E4" s="119"/>
      <c r="H4" s="7" t="s">
        <v>89</v>
      </c>
      <c r="I4" s="6"/>
      <c r="J4" s="16" t="s">
        <v>7</v>
      </c>
      <c r="K4" s="39"/>
      <c r="L4" s="39"/>
    </row>
    <row r="5" spans="1:32" ht="20.100000000000001" customHeight="1" x14ac:dyDescent="0.25">
      <c r="A5" s="2" t="s">
        <v>59</v>
      </c>
      <c r="D5" s="119"/>
      <c r="E5" s="119"/>
      <c r="H5" s="7"/>
      <c r="I5" s="168"/>
      <c r="J5" s="168"/>
      <c r="K5" s="168"/>
      <c r="L5" s="168"/>
    </row>
    <row r="6" spans="1:32" ht="20.100000000000001" customHeight="1" x14ac:dyDescent="0.25"/>
    <row r="7" spans="1:32" ht="20.100000000000001" customHeight="1" x14ac:dyDescent="0.25">
      <c r="A7" s="192" t="s">
        <v>82</v>
      </c>
      <c r="B7" s="222"/>
      <c r="C7" s="222"/>
      <c r="D7" s="222"/>
      <c r="E7" s="222"/>
      <c r="F7" s="222"/>
      <c r="G7" s="222"/>
      <c r="H7" s="222"/>
      <c r="I7" s="20"/>
      <c r="J7" s="18"/>
      <c r="K7" s="11"/>
      <c r="L7" s="18"/>
    </row>
    <row r="8" spans="1:32" ht="20.100000000000001" customHeight="1" x14ac:dyDescent="0.25">
      <c r="A8" s="192"/>
      <c r="B8" s="222"/>
      <c r="C8" s="222"/>
      <c r="D8" s="222"/>
      <c r="E8" s="222"/>
      <c r="F8" s="222"/>
      <c r="G8" s="222"/>
      <c r="H8" s="222"/>
      <c r="I8" s="20"/>
      <c r="J8" s="18"/>
      <c r="K8" s="11"/>
      <c r="L8" s="18"/>
    </row>
    <row r="9" spans="1:32" ht="20.100000000000001" customHeight="1" x14ac:dyDescent="0.25">
      <c r="A9" s="136" t="s">
        <v>83</v>
      </c>
      <c r="B9" s="136"/>
      <c r="C9" s="136"/>
      <c r="D9" s="136"/>
      <c r="E9" s="136"/>
      <c r="F9" s="136"/>
      <c r="G9" s="136"/>
      <c r="H9" s="161"/>
      <c r="I9" s="11"/>
      <c r="J9" s="17"/>
      <c r="K9" s="20" t="s">
        <v>25</v>
      </c>
      <c r="L9" s="21">
        <f>STREET!K168</f>
        <v>0</v>
      </c>
    </row>
    <row r="10" spans="1:32" ht="20.100000000000001" customHeight="1" x14ac:dyDescent="0.25">
      <c r="A10" s="136" t="s">
        <v>161</v>
      </c>
      <c r="B10" s="136"/>
      <c r="C10" s="136"/>
      <c r="D10" s="136"/>
      <c r="E10" s="136"/>
      <c r="F10" s="136"/>
      <c r="G10" s="136"/>
      <c r="H10" s="161"/>
      <c r="I10" s="11"/>
      <c r="J10" s="17"/>
      <c r="K10" s="20" t="s">
        <v>25</v>
      </c>
      <c r="L10" s="22">
        <f>WATER!$K$40</f>
        <v>0</v>
      </c>
    </row>
    <row r="11" spans="1:32" ht="20.100000000000001" customHeight="1" x14ac:dyDescent="0.25">
      <c r="A11" s="136" t="s">
        <v>162</v>
      </c>
      <c r="B11" s="136"/>
      <c r="C11" s="136"/>
      <c r="D11" s="136"/>
      <c r="E11" s="136"/>
      <c r="F11" s="136"/>
      <c r="G11" s="136"/>
      <c r="H11" s="161"/>
      <c r="I11" s="11"/>
      <c r="J11" s="17"/>
      <c r="K11" s="20" t="s">
        <v>25</v>
      </c>
      <c r="L11" s="22">
        <f>SEWER!$K$40</f>
        <v>0</v>
      </c>
    </row>
    <row r="12" spans="1:32" ht="20.100000000000001" customHeight="1" x14ac:dyDescent="0.25">
      <c r="A12" s="192"/>
      <c r="B12" s="222"/>
      <c r="C12" s="222"/>
      <c r="D12" s="222"/>
      <c r="E12" s="222"/>
      <c r="F12" s="222"/>
      <c r="G12" s="222"/>
      <c r="H12" s="222"/>
      <c r="I12" s="11"/>
      <c r="J12" s="17"/>
      <c r="K12" s="20"/>
      <c r="L12" s="18"/>
    </row>
    <row r="13" spans="1:32" ht="20.100000000000001" customHeight="1" x14ac:dyDescent="0.25">
      <c r="A13" s="224" t="s">
        <v>169</v>
      </c>
      <c r="B13" s="224"/>
      <c r="C13" s="224"/>
      <c r="D13" s="224"/>
      <c r="E13" s="224"/>
      <c r="F13" s="224"/>
      <c r="G13" s="224"/>
      <c r="H13" s="225"/>
      <c r="I13" s="11"/>
      <c r="J13" s="17"/>
      <c r="K13" s="20"/>
      <c r="L13" s="18"/>
    </row>
    <row r="14" spans="1:32" ht="20.100000000000001" customHeight="1" x14ac:dyDescent="0.25">
      <c r="A14" s="46"/>
      <c r="B14" s="47"/>
      <c r="C14" s="47"/>
      <c r="D14" s="47"/>
      <c r="E14" s="47"/>
      <c r="F14" s="47"/>
      <c r="G14" s="47"/>
      <c r="H14" s="47"/>
      <c r="I14" s="11"/>
      <c r="J14" s="17"/>
      <c r="K14" s="20"/>
      <c r="L14" s="18"/>
    </row>
    <row r="15" spans="1:32" ht="22.95" customHeight="1" x14ac:dyDescent="0.25">
      <c r="A15" s="223" t="s">
        <v>186</v>
      </c>
      <c r="B15" s="223"/>
      <c r="C15" s="223"/>
      <c r="D15" s="223"/>
      <c r="E15" s="223"/>
      <c r="F15" s="223"/>
      <c r="G15" s="223"/>
      <c r="H15" s="207"/>
      <c r="I15" s="11"/>
      <c r="J15" s="17"/>
      <c r="K15" s="20"/>
      <c r="L15" s="66">
        <v>6.5000000000000002E-2</v>
      </c>
      <c r="AF15" s="64"/>
    </row>
    <row r="16" spans="1:32" ht="19.95" customHeight="1" x14ac:dyDescent="0.25">
      <c r="A16" s="221" t="s">
        <v>185</v>
      </c>
      <c r="B16" s="136"/>
      <c r="C16" s="136"/>
      <c r="D16" s="136"/>
      <c r="E16" s="136"/>
      <c r="F16" s="136"/>
      <c r="G16" s="136"/>
      <c r="H16" s="161"/>
      <c r="I16" s="11"/>
      <c r="J16" s="17"/>
      <c r="K16" s="20" t="s">
        <v>25</v>
      </c>
      <c r="L16" s="21">
        <f>L15*L9</f>
        <v>0</v>
      </c>
      <c r="AF16" s="64"/>
    </row>
    <row r="17" spans="1:32" ht="19.95" customHeight="1" x14ac:dyDescent="0.25">
      <c r="A17" s="221" t="s">
        <v>184</v>
      </c>
      <c r="B17" s="136"/>
      <c r="C17" s="136"/>
      <c r="D17" s="136"/>
      <c r="E17" s="136"/>
      <c r="F17" s="136"/>
      <c r="G17" s="136"/>
      <c r="H17" s="161"/>
      <c r="I17" s="11"/>
      <c r="J17" s="17"/>
      <c r="K17" s="20" t="s">
        <v>25</v>
      </c>
      <c r="L17" s="21">
        <f>0.01*(L10+L11)</f>
        <v>0</v>
      </c>
      <c r="AF17" s="65"/>
    </row>
    <row r="18" spans="1:32" ht="19.95" customHeight="1" x14ac:dyDescent="0.25">
      <c r="A18" s="136" t="s">
        <v>170</v>
      </c>
      <c r="B18" s="136"/>
      <c r="C18" s="136"/>
      <c r="D18" s="136"/>
      <c r="E18" s="136"/>
      <c r="F18" s="136"/>
      <c r="G18" s="136"/>
      <c r="H18" s="161"/>
      <c r="I18" s="11"/>
      <c r="J18" s="17"/>
      <c r="K18" s="20" t="s">
        <v>25</v>
      </c>
      <c r="L18" s="21">
        <f>L16+L17</f>
        <v>0</v>
      </c>
    </row>
    <row r="19" spans="1:32" ht="20.100000000000001" customHeight="1" x14ac:dyDescent="0.25">
      <c r="A19" s="137"/>
      <c r="B19" s="137"/>
      <c r="C19" s="137"/>
      <c r="D19" s="137"/>
      <c r="E19" s="137"/>
      <c r="F19" s="137"/>
      <c r="G19" s="137"/>
      <c r="H19" s="192"/>
      <c r="I19" s="11"/>
      <c r="J19" s="17"/>
      <c r="K19" s="20"/>
      <c r="L19" s="18"/>
    </row>
    <row r="20" spans="1:32" ht="20.100000000000001" customHeight="1" x14ac:dyDescent="0.25">
      <c r="A20" s="225" t="s">
        <v>84</v>
      </c>
      <c r="B20" s="226"/>
      <c r="C20" s="226"/>
      <c r="D20" s="226"/>
      <c r="E20" s="226"/>
      <c r="F20" s="226"/>
      <c r="G20" s="226"/>
      <c r="H20" s="226"/>
      <c r="I20" s="11"/>
      <c r="J20" s="17"/>
      <c r="K20" s="20"/>
      <c r="L20" s="18"/>
    </row>
    <row r="21" spans="1:32" ht="20.100000000000001" customHeight="1" x14ac:dyDescent="0.25">
      <c r="A21" s="161"/>
      <c r="B21" s="162"/>
      <c r="C21" s="162"/>
      <c r="D21" s="162"/>
      <c r="E21" s="162"/>
      <c r="F21" s="162"/>
      <c r="G21" s="162"/>
      <c r="H21" s="162"/>
      <c r="I21" s="11"/>
      <c r="J21" s="17"/>
      <c r="K21" s="20"/>
      <c r="L21" s="18"/>
    </row>
    <row r="22" spans="1:32" ht="20.100000000000001" customHeight="1" x14ac:dyDescent="0.25">
      <c r="A22" s="161" t="s">
        <v>146</v>
      </c>
      <c r="B22" s="162"/>
      <c r="C22" s="162"/>
      <c r="D22" s="162"/>
      <c r="E22" s="162"/>
      <c r="F22" s="162"/>
      <c r="G22" s="162"/>
      <c r="H22" s="162"/>
      <c r="I22" s="11"/>
      <c r="J22" s="17"/>
      <c r="K22" s="20" t="s">
        <v>25</v>
      </c>
      <c r="L22" s="21">
        <f>L18*0.02</f>
        <v>0</v>
      </c>
    </row>
    <row r="23" spans="1:32" ht="20.100000000000001" customHeight="1" x14ac:dyDescent="0.25">
      <c r="A23" s="161" t="s">
        <v>171</v>
      </c>
      <c r="B23" s="162"/>
      <c r="C23" s="162"/>
      <c r="D23" s="162"/>
      <c r="E23" s="162"/>
      <c r="F23" s="162"/>
      <c r="G23" s="162"/>
      <c r="H23" s="162"/>
      <c r="I23" s="11"/>
      <c r="J23" s="17"/>
      <c r="K23" s="20" t="s">
        <v>25</v>
      </c>
      <c r="L23" s="21">
        <f>L18+L22</f>
        <v>0</v>
      </c>
    </row>
    <row r="24" spans="1:32" ht="20.100000000000001" customHeight="1" x14ac:dyDescent="0.25">
      <c r="A24" s="161"/>
      <c r="B24" s="162"/>
      <c r="C24" s="162"/>
      <c r="D24" s="162"/>
      <c r="E24" s="162"/>
      <c r="F24" s="162"/>
      <c r="G24" s="162"/>
      <c r="H24" s="162"/>
      <c r="I24" s="20"/>
      <c r="J24" s="18"/>
      <c r="K24" s="11"/>
      <c r="L24" s="18"/>
    </row>
    <row r="25" spans="1:32" ht="20.100000000000001" customHeight="1" x14ac:dyDescent="0.25">
      <c r="A25" s="225" t="s">
        <v>172</v>
      </c>
      <c r="B25" s="226"/>
      <c r="C25" s="226"/>
      <c r="D25" s="226"/>
      <c r="E25" s="226"/>
      <c r="F25" s="226"/>
      <c r="G25" s="226"/>
      <c r="H25" s="226"/>
      <c r="I25" s="20"/>
      <c r="J25" s="18"/>
      <c r="K25" s="11"/>
      <c r="L25" s="18"/>
    </row>
    <row r="26" spans="1:32" ht="20.100000000000001" customHeight="1" x14ac:dyDescent="0.25">
      <c r="A26" s="161" t="s">
        <v>173</v>
      </c>
      <c r="B26" s="162"/>
      <c r="C26" s="162"/>
      <c r="D26" s="162"/>
      <c r="E26" s="162"/>
      <c r="F26" s="162"/>
      <c r="G26" s="162"/>
      <c r="H26" s="162"/>
      <c r="I26" s="20"/>
      <c r="J26" s="18"/>
      <c r="K26" s="11"/>
      <c r="L26" s="18"/>
    </row>
    <row r="27" spans="1:32" ht="20.100000000000001" customHeight="1" x14ac:dyDescent="0.25">
      <c r="A27" s="19" t="s">
        <v>174</v>
      </c>
      <c r="B27" s="24"/>
      <c r="C27" s="24"/>
      <c r="D27" s="24"/>
      <c r="E27" s="24"/>
      <c r="F27" s="24"/>
      <c r="G27" s="24"/>
      <c r="H27" s="24"/>
      <c r="I27" s="20"/>
      <c r="J27" s="44"/>
      <c r="K27" s="11"/>
      <c r="L27" s="18"/>
    </row>
    <row r="28" spans="1:32" ht="20.100000000000001" customHeight="1" x14ac:dyDescent="0.25">
      <c r="A28" s="196" t="s">
        <v>183</v>
      </c>
      <c r="B28" s="162"/>
      <c r="C28" s="162"/>
      <c r="D28" s="162"/>
      <c r="E28" s="162"/>
      <c r="F28" s="162"/>
      <c r="G28" s="162"/>
      <c r="H28" s="162"/>
      <c r="I28" s="20"/>
      <c r="J28" s="18"/>
      <c r="K28" s="11"/>
      <c r="L28" s="18"/>
    </row>
    <row r="29" spans="1:32" ht="20.100000000000001" customHeight="1" x14ac:dyDescent="0.25">
      <c r="A29" s="161" t="s">
        <v>168</v>
      </c>
      <c r="B29" s="162"/>
      <c r="C29" s="162"/>
      <c r="D29" s="162"/>
      <c r="E29" s="162"/>
      <c r="F29" s="162"/>
      <c r="G29" s="162"/>
      <c r="H29" s="162"/>
      <c r="I29" s="20"/>
      <c r="J29" s="18"/>
      <c r="K29" s="11"/>
      <c r="L29" s="18"/>
    </row>
    <row r="30" spans="1:32" ht="20.100000000000001" customHeight="1" x14ac:dyDescent="0.25">
      <c r="A30" s="161" t="s">
        <v>176</v>
      </c>
      <c r="B30" s="162"/>
      <c r="C30" s="162"/>
      <c r="D30" s="162"/>
      <c r="E30" s="162"/>
      <c r="F30" s="162"/>
      <c r="G30" s="162"/>
      <c r="H30" s="162"/>
      <c r="I30" s="20"/>
      <c r="J30" s="18"/>
      <c r="K30" s="11"/>
      <c r="L30" s="18"/>
    </row>
    <row r="31" spans="1:32" ht="20.100000000000001" customHeight="1" x14ac:dyDescent="0.25">
      <c r="A31" s="161"/>
      <c r="B31" s="162"/>
      <c r="C31" s="162"/>
      <c r="D31" s="162"/>
      <c r="E31" s="162"/>
      <c r="F31" s="162"/>
      <c r="G31" s="162"/>
      <c r="H31" s="162"/>
      <c r="I31" s="20"/>
      <c r="J31" s="18"/>
      <c r="K31" s="11"/>
      <c r="L31" s="18"/>
    </row>
    <row r="32" spans="1:32" ht="20.100000000000001" customHeight="1" x14ac:dyDescent="0.25">
      <c r="A32" s="161" t="s">
        <v>85</v>
      </c>
      <c r="B32" s="162"/>
      <c r="C32" s="162"/>
      <c r="D32" s="162"/>
      <c r="E32" s="162"/>
      <c r="F32" s="162"/>
      <c r="G32" s="162"/>
      <c r="H32" s="162"/>
      <c r="I32" s="20"/>
      <c r="J32" s="18"/>
      <c r="K32" s="11"/>
      <c r="L32" s="18"/>
    </row>
    <row r="33" spans="1:12" ht="20.100000000000001" customHeight="1" x14ac:dyDescent="0.25">
      <c r="A33" s="161"/>
      <c r="B33" s="162"/>
      <c r="C33" s="162"/>
      <c r="D33" s="162"/>
      <c r="E33" s="162"/>
      <c r="F33" s="162"/>
      <c r="G33" s="162"/>
      <c r="H33" s="162"/>
      <c r="I33" s="20"/>
      <c r="J33" s="18"/>
      <c r="K33" s="11"/>
      <c r="L33" s="18"/>
    </row>
  </sheetData>
  <mergeCells count="31">
    <mergeCell ref="A33:H33"/>
    <mergeCell ref="A32:H32"/>
    <mergeCell ref="A26:H26"/>
    <mergeCell ref="A28:H28"/>
    <mergeCell ref="A22:H22"/>
    <mergeCell ref="A29:H29"/>
    <mergeCell ref="A30:H30"/>
    <mergeCell ref="A25:H25"/>
    <mergeCell ref="A23:H23"/>
    <mergeCell ref="A24:H24"/>
    <mergeCell ref="A31:H31"/>
    <mergeCell ref="A21:H21"/>
    <mergeCell ref="A17:H17"/>
    <mergeCell ref="A19:H19"/>
    <mergeCell ref="A18:H18"/>
    <mergeCell ref="A20:H20"/>
    <mergeCell ref="A1:L1"/>
    <mergeCell ref="A2:L2"/>
    <mergeCell ref="A3:L3"/>
    <mergeCell ref="A9:H9"/>
    <mergeCell ref="D4:E4"/>
    <mergeCell ref="D5:E5"/>
    <mergeCell ref="I5:L5"/>
    <mergeCell ref="A7:H7"/>
    <mergeCell ref="A8:H8"/>
    <mergeCell ref="A16:H16"/>
    <mergeCell ref="A12:H12"/>
    <mergeCell ref="A15:H15"/>
    <mergeCell ref="A10:H10"/>
    <mergeCell ref="A11:H11"/>
    <mergeCell ref="A13:H13"/>
  </mergeCells>
  <phoneticPr fontId="2" type="noConversion"/>
  <dataValidations disablePrompts="1" count="1">
    <dataValidation type="list" allowBlank="1" showInputMessage="1" showErrorMessage="1" sqref="L15" xr:uid="{00000000-0002-0000-0400-000000000000}">
      <formula1>$AF$15:$AF$17</formula1>
    </dataValidation>
  </dataValidations>
  <pageMargins left="0.5" right="0.32" top="1" bottom="1" header="0.75" footer="0.5"/>
  <pageSetup firstPageNumber="8" orientation="portrait" r:id="rId1"/>
  <headerFooter scaleWithDoc="0" alignWithMargins="0">
    <oddHeader xml:space="preserve">&amp;RSheet &amp;P of &amp;N </oddHeader>
    <oddFooter>&amp;L&amp;F&amp;RUNIT COSTS 1/30/2024
FORMAT 1/30/24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STREET</vt:lpstr>
      <vt:lpstr>WATER</vt:lpstr>
      <vt:lpstr>SEWER</vt:lpstr>
      <vt:lpstr>Plan Check Deposit Calulatn Sht</vt:lpstr>
      <vt:lpstr>'Cover '!Print_Area</vt:lpstr>
      <vt:lpstr>'Plan Check Deposit Calulatn Sht'!Print_Area</vt:lpstr>
      <vt:lpstr>STREET!Print_Area</vt:lpstr>
      <vt:lpstr>SEWER!Print_Titles</vt:lpstr>
      <vt:lpstr>STREET!Print_Titles</vt:lpstr>
      <vt:lpstr>WATER!Print_Titles</vt:lpstr>
    </vt:vector>
  </TitlesOfParts>
  <Company>TKC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s_love</dc:creator>
  <cp:lastModifiedBy>Cho, Benjie</cp:lastModifiedBy>
  <cp:lastPrinted>2024-02-01T22:34:34Z</cp:lastPrinted>
  <dcterms:created xsi:type="dcterms:W3CDTF">2002-06-25T17:20:21Z</dcterms:created>
  <dcterms:modified xsi:type="dcterms:W3CDTF">2024-02-01T22:35:00Z</dcterms:modified>
</cp:coreProperties>
</file>